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3" activeTab="0"/>
  </bookViews>
  <sheets>
    <sheet name="1_HD" sheetId="1" r:id="rId1"/>
  </sheets>
  <definedNames/>
  <calcPr fullCalcOnLoad="1"/>
</workbook>
</file>

<file path=xl/sharedStrings.xml><?xml version="1.0" encoding="utf-8"?>
<sst xmlns="http://schemas.openxmlformats.org/spreadsheetml/2006/main" count="655" uniqueCount="124">
  <si>
    <t>A szinkrociklotron megtekintése</t>
  </si>
  <si>
    <t>tot</t>
  </si>
  <si>
    <t>n</t>
  </si>
  <si>
    <t>átlag</t>
  </si>
  <si>
    <t>+-</t>
  </si>
  <si>
    <t xml:space="preserve">Szint </t>
  </si>
  <si>
    <t>Érdekesség</t>
  </si>
  <si>
    <t>Érd.</t>
  </si>
  <si>
    <t>Hasznosság</t>
  </si>
  <si>
    <t>Haszn</t>
  </si>
  <si>
    <t>Előadásmód</t>
  </si>
  <si>
    <t>Előad</t>
  </si>
  <si>
    <t>Segédanyag</t>
  </si>
  <si>
    <t>S-any</t>
  </si>
  <si>
    <t>A Mikrokozmosz és a Globe megtekintése</t>
  </si>
  <si>
    <t>Bevezetés a részecskefizikába (Oláh Éva)</t>
  </si>
  <si>
    <t>Építsünk részecskefizikát (Oláh Éva)</t>
  </si>
  <si>
    <t>Részecskefizika-1 (Ujvári Balázs)</t>
  </si>
  <si>
    <r>
      <t xml:space="preserve">Részecskefizika a gyógyításban </t>
    </r>
    <r>
      <rPr>
        <sz val="11"/>
        <color indexed="63"/>
        <rFont val="Times New Roman"/>
        <family val="1"/>
      </rPr>
      <t>(Ujvári Balázs)</t>
    </r>
  </si>
  <si>
    <r>
      <t>Adatelemzés és számítástechnika (Krasznahorkay A.)</t>
    </r>
    <r>
      <rPr>
        <sz val="11"/>
        <color indexed="63"/>
        <rFont val="Verdana"/>
        <family val="2"/>
      </rPr>
      <t xml:space="preserve"> </t>
    </r>
  </si>
  <si>
    <t>Sokszálas drótkamra építése-1 (Varga Dezső...)</t>
  </si>
  <si>
    <t>Bevezetés a HUTP-2017-hez (Jeff Wiener)</t>
  </si>
  <si>
    <t>Bevezető a CERN-hez (Horváth Dezső)</t>
  </si>
  <si>
    <t>A magyar HSSIP tanulságai (Sascha Schmeling...)</t>
  </si>
  <si>
    <t>Részecskegyorsítók (Barna Dániel)</t>
  </si>
  <si>
    <t>Az SM18 mágnesgyár megtekintése (Szillási Zoltán, Béni Noémi)</t>
  </si>
  <si>
    <t>PS, LEIR megtekintése (Horváth Dezső)</t>
  </si>
  <si>
    <t>Magyarok a CERN-ben (Horváth Dezső)</t>
  </si>
  <si>
    <t>Kamraépítés-2: huzalozás</t>
  </si>
  <si>
    <t>Részecskedetektorok (Varga Dezső)</t>
  </si>
  <si>
    <t>Nehézion-fizika (Fodor Zoltán)</t>
  </si>
  <si>
    <t>Kozmológia-1 (Horváth Dezső)</t>
  </si>
  <si>
    <t>Részecskefizika-2 (Ujvári Balázs)</t>
  </si>
  <si>
    <t>Ködkamraépítés (S'Cool lab)</t>
  </si>
  <si>
    <r>
      <t>Az antianyaggyár megtekintése (Horváth Dezső, Ujvári Balázs)</t>
    </r>
    <r>
      <rPr>
        <sz val="11"/>
        <color indexed="8"/>
        <rFont val="Helvetica;Arial"/>
        <family val="2"/>
      </rPr>
      <t xml:space="preserve"> </t>
    </r>
  </si>
  <si>
    <t>Az adatközpont megtekintése (Darvas Dániel)</t>
  </si>
  <si>
    <t>Kamraépítés 3: elektronika</t>
  </si>
  <si>
    <t>Részecskefizika-3 (Ujvári Balázs)</t>
  </si>
  <si>
    <t>Kozmológia 2 (Horváth Dezső)</t>
  </si>
  <si>
    <t>Petabájtok égen-földön (Lévai Péter)</t>
  </si>
  <si>
    <t>Az NA-61 megtekintése (Fodor Zoltán)</t>
  </si>
  <si>
    <t>Kincsvadászat Genfben (Jeff Wiener, Oláh Éva)</t>
  </si>
  <si>
    <t>A drótkamrák működése (Minden résztvevő)</t>
  </si>
  <si>
    <t>Beszélgetés John Ellis-szel</t>
  </si>
  <si>
    <t>Az előadók válaszai a kérdésekre, vita - 1</t>
  </si>
  <si>
    <t>A CCC vezérlőközpont megtekintése</t>
  </si>
  <si>
    <t>Az AMS vezérlőközpont megtekintése</t>
  </si>
  <si>
    <t>A CMS kísérlet megtekintése (Szillási Zoltán, Béni Noémi)</t>
  </si>
  <si>
    <t>Az előadók válaszai a kérdésekre, vita - 2</t>
  </si>
  <si>
    <t>Programzárás (Jeff Wiener, Sascha Schmeling)</t>
  </si>
  <si>
    <r>
      <t xml:space="preserve">Hogyan hozzunk iskolásokat a CERN-be? </t>
    </r>
    <r>
      <rPr>
        <sz val="11"/>
        <rFont val="Times New Roman"/>
        <family val="1"/>
      </rPr>
      <t>(Béni Noémi, Oláh Éva)</t>
    </r>
  </si>
  <si>
    <t>Összesítés (nem ugyanazoktól, nem voltak összefűzve)</t>
  </si>
  <si>
    <t>Megfelelt</t>
  </si>
  <si>
    <t>Hasznos</t>
  </si>
  <si>
    <t>Többet tud</t>
  </si>
  <si>
    <t>Motiváltabb</t>
  </si>
  <si>
    <t>Másoknak is</t>
  </si>
  <si>
    <t>Másnak is</t>
  </si>
  <si>
    <t>Legjobb</t>
  </si>
  <si>
    <t>Leghasznosabb</t>
  </si>
  <si>
    <t>Kód</t>
  </si>
  <si>
    <t>Micsoda</t>
  </si>
  <si>
    <t>CMS</t>
  </si>
  <si>
    <t>szervezés</t>
  </si>
  <si>
    <t>előadások</t>
  </si>
  <si>
    <t>látogatások</t>
  </si>
  <si>
    <t>ködkamra</t>
  </si>
  <si>
    <t>drótkamra</t>
  </si>
  <si>
    <t>Kutatók stílusa</t>
  </si>
  <si>
    <t>Detektorépítés</t>
  </si>
  <si>
    <t>CERN hangulata</t>
  </si>
  <si>
    <t>Globe</t>
  </si>
  <si>
    <t>Gondolkodtatás</t>
  </si>
  <si>
    <t>Animációk</t>
  </si>
  <si>
    <t>csoportmunka</t>
  </si>
  <si>
    <t>S'Cool-lab</t>
  </si>
  <si>
    <t>Mikrokozmosz</t>
  </si>
  <si>
    <t>Válaszok</t>
  </si>
  <si>
    <t>Gyakorlati alk</t>
  </si>
  <si>
    <t>SM18</t>
  </si>
  <si>
    <t>Párbeszéd (JE)</t>
  </si>
  <si>
    <t>Minden</t>
  </si>
  <si>
    <t>Tud+kultúra</t>
  </si>
  <si>
    <t>AD</t>
  </si>
  <si>
    <t>Kincsvadászat</t>
  </si>
  <si>
    <t>ATLAS</t>
  </si>
  <si>
    <t>AMS</t>
  </si>
  <si>
    <t>Linac</t>
  </si>
  <si>
    <t>Részfizika</t>
  </si>
  <si>
    <t>Technika</t>
  </si>
  <si>
    <t>Élmény</t>
  </si>
  <si>
    <t>NA61</t>
  </si>
  <si>
    <t>Előadás</t>
  </si>
  <si>
    <t>Kozmológia</t>
  </si>
  <si>
    <t>Részfiz</t>
  </si>
  <si>
    <t>Orvosi</t>
  </si>
  <si>
    <t>Adatk</t>
  </si>
  <si>
    <t>Gyors</t>
  </si>
  <si>
    <t>Előadók vitái</t>
  </si>
  <si>
    <t>Detektorok</t>
  </si>
  <si>
    <t>Nehézion</t>
  </si>
  <si>
    <t>HD</t>
  </si>
  <si>
    <t>Diákok ki</t>
  </si>
  <si>
    <t>Kockák</t>
  </si>
  <si>
    <t>Sz-c</t>
  </si>
  <si>
    <t>CCC</t>
  </si>
  <si>
    <t>Kiemelve</t>
  </si>
  <si>
    <t>Személyek</t>
  </si>
  <si>
    <t>JW</t>
  </si>
  <si>
    <t>ÓÉ</t>
  </si>
  <si>
    <t>VD</t>
  </si>
  <si>
    <t>PP</t>
  </si>
  <si>
    <t>BN</t>
  </si>
  <si>
    <t>SzZ</t>
  </si>
  <si>
    <t>DD</t>
  </si>
  <si>
    <t>KA</t>
  </si>
  <si>
    <t>VG</t>
  </si>
  <si>
    <t>LP</t>
  </si>
  <si>
    <t>PW</t>
  </si>
  <si>
    <t>JB</t>
  </si>
  <si>
    <t>UB</t>
  </si>
  <si>
    <t>BD</t>
  </si>
  <si>
    <t>FZ</t>
  </si>
  <si>
    <t>kiemelve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</si>
</sst>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YYYY\-MM\-DD"/>
  </numFmts>
  <fonts count="18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sz val="11"/>
      <color indexed="63"/>
      <name val="Times New Roman"/>
      <family val="1"/>
    </font>
    <font>
      <sz val="11"/>
      <color indexed="63"/>
      <name val="Verdana"/>
      <family val="2"/>
    </font>
    <font>
      <sz val="11"/>
      <color indexed="8"/>
      <name val="Helvetica;Arial"/>
      <family val="2"/>
    </font>
    <font>
      <sz val="11"/>
      <color indexed="8"/>
      <name val="Arial"/>
      <family val="2"/>
    </font>
    <font>
      <sz val="13"/>
      <color indexed="32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3"/>
      <color indexed="58"/>
      <name val="Arial"/>
      <family val="2"/>
    </font>
    <font>
      <sz val="10"/>
      <color indexed="59"/>
      <name val="Arial"/>
      <family val="2"/>
    </font>
    <font>
      <sz val="13"/>
      <color indexed="59"/>
      <name val="Arial"/>
      <family val="2"/>
    </font>
    <font>
      <sz val="10"/>
      <color indexed="3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3" fillId="2" borderId="1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0" fillId="0" borderId="0" xfId="0" applyNumberFormat="1" applyAlignment="1">
      <alignment/>
    </xf>
    <xf numFmtId="164" fontId="5" fillId="2" borderId="1" xfId="0" applyFont="1" applyFill="1" applyBorder="1" applyAlignment="1">
      <alignment/>
    </xf>
    <xf numFmtId="164" fontId="3" fillId="3" borderId="3" xfId="0" applyFont="1" applyFill="1" applyBorder="1" applyAlignment="1">
      <alignment/>
    </xf>
    <xf numFmtId="164" fontId="4" fillId="4" borderId="2" xfId="0" applyFont="1" applyFill="1" applyBorder="1" applyAlignment="1">
      <alignment/>
    </xf>
    <xf numFmtId="164" fontId="5" fillId="3" borderId="3" xfId="0" applyFont="1" applyFill="1" applyBorder="1" applyAlignment="1">
      <alignment/>
    </xf>
    <xf numFmtId="164" fontId="3" fillId="5" borderId="3" xfId="0" applyFont="1" applyFill="1" applyBorder="1" applyAlignment="1">
      <alignment/>
    </xf>
    <xf numFmtId="164" fontId="4" fillId="5" borderId="2" xfId="0" applyFont="1" applyFill="1" applyBorder="1" applyAlignment="1">
      <alignment/>
    </xf>
    <xf numFmtId="164" fontId="5" fillId="5" borderId="3" xfId="0" applyFont="1" applyFill="1" applyBorder="1" applyAlignment="1">
      <alignment/>
    </xf>
    <xf numFmtId="164" fontId="3" fillId="6" borderId="3" xfId="0" applyFont="1" applyFill="1" applyBorder="1" applyAlignment="1">
      <alignment/>
    </xf>
    <xf numFmtId="164" fontId="4" fillId="6" borderId="2" xfId="0" applyFont="1" applyFill="1" applyBorder="1" applyAlignment="1">
      <alignment/>
    </xf>
    <xf numFmtId="164" fontId="5" fillId="6" borderId="3" xfId="0" applyFont="1" applyFill="1" applyBorder="1" applyAlignment="1">
      <alignment/>
    </xf>
    <xf numFmtId="164" fontId="3" fillId="7" borderId="3" xfId="0" applyFont="1" applyFill="1" applyBorder="1" applyAlignment="1">
      <alignment/>
    </xf>
    <xf numFmtId="164" fontId="4" fillId="7" borderId="2" xfId="0" applyFont="1" applyFill="1" applyBorder="1" applyAlignment="1">
      <alignment/>
    </xf>
    <xf numFmtId="164" fontId="5" fillId="7" borderId="3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6" fillId="0" borderId="0" xfId="0" applyFont="1" applyAlignment="1">
      <alignment/>
    </xf>
    <xf numFmtId="164" fontId="10" fillId="0" borderId="0" xfId="0" applyFont="1" applyAlignment="1">
      <alignment/>
    </xf>
    <xf numFmtId="164" fontId="5" fillId="2" borderId="3" xfId="0" applyFont="1" applyFill="1" applyBorder="1" applyAlignment="1">
      <alignment/>
    </xf>
    <xf numFmtId="164" fontId="0" fillId="8" borderId="0" xfId="0" applyFont="1" applyFill="1" applyAlignment="1">
      <alignment/>
    </xf>
    <xf numFmtId="164" fontId="0" fillId="8" borderId="2" xfId="0" applyFont="1" applyFill="1" applyBorder="1" applyAlignment="1">
      <alignment/>
    </xf>
    <xf numFmtId="164" fontId="1" fillId="8" borderId="0" xfId="0" applyFont="1" applyFill="1" applyAlignment="1">
      <alignment/>
    </xf>
    <xf numFmtId="164" fontId="0" fillId="9" borderId="0" xfId="0" applyFill="1" applyBorder="1" applyAlignment="1">
      <alignment/>
    </xf>
    <xf numFmtId="164" fontId="0" fillId="0" borderId="0" xfId="0" applyFill="1" applyBorder="1" applyAlignment="1">
      <alignment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41312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3366"/>
      <rgbColor rgb="00579D1C"/>
      <rgbColor rgb="00181615"/>
      <rgbColor rgb="001F1C1B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Részecskefizika-1 (Ujvári Balázs)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2075"/>
          <c:w val="0.605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1_HD!$AU$62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1_HD!$AV$61:$AZ$61</c:f>
              <c:numCache/>
            </c:numRef>
          </c:cat>
          <c:val>
            <c:numRef>
              <c:f>1_HD!$AV$62:$AZ$62</c:f>
              <c:numCache/>
            </c:numRef>
          </c:val>
          <c:smooth val="0"/>
        </c:ser>
        <c:ser>
          <c:idx val="1"/>
          <c:order val="1"/>
          <c:tx>
            <c:strRef>
              <c:f>1_HD!$AU$63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1_HD!$AV$61:$AZ$61</c:f>
              <c:numCache/>
            </c:numRef>
          </c:cat>
          <c:val>
            <c:numRef>
              <c:f>1_HD!$AV$63:$AZ$63</c:f>
              <c:numCache/>
            </c:numRef>
          </c:val>
          <c:smooth val="0"/>
        </c:ser>
        <c:ser>
          <c:idx val="2"/>
          <c:order val="2"/>
          <c:tx>
            <c:strRef>
              <c:f>1_HD!$AU$64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1_HD!$AV$61:$AZ$61</c:f>
              <c:numCache/>
            </c:numRef>
          </c:cat>
          <c:val>
            <c:numRef>
              <c:f>1_HD!$AV$64:$AZ$64</c:f>
              <c:numCache/>
            </c:numRef>
          </c:val>
          <c:smooth val="0"/>
        </c:ser>
        <c:ser>
          <c:idx val="3"/>
          <c:order val="3"/>
          <c:tx>
            <c:strRef>
              <c:f>1_HD!$AU$65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1_HD!$AV$61:$AZ$61</c:f>
              <c:numCache/>
            </c:numRef>
          </c:cat>
          <c:val>
            <c:numRef>
              <c:f>1_HD!$AV$65:$AZ$65</c:f>
              <c:numCache/>
            </c:numRef>
          </c:val>
          <c:smooth val="0"/>
        </c:ser>
        <c:ser>
          <c:idx val="4"/>
          <c:order val="4"/>
          <c:tx>
            <c:strRef>
              <c:f>1_HD!$AU$66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1_HD!$AV$61:$AZ$61</c:f>
              <c:numCache/>
            </c:numRef>
          </c:cat>
          <c:val>
            <c:numRef>
              <c:f>1_HD!$AV$66:$AZ$66</c:f>
              <c:numCache/>
            </c:numRef>
          </c:val>
          <c:smooth val="0"/>
        </c:ser>
        <c:marker val="1"/>
        <c:axId val="34904687"/>
        <c:axId val="45706728"/>
      </c:lineChart>
      <c:dateAx>
        <c:axId val="3490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06728"/>
        <c:crossesAt val="0"/>
        <c:auto val="0"/>
        <c:noMultiLvlLbl val="0"/>
      </c:dateAx>
      <c:valAx>
        <c:axId val="4570672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468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3875"/>
          <c:w val="0.22225"/>
          <c:h val="0.4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81615"/>
                </a:solidFill>
                <a:latin typeface="Arial"/>
                <a:ea typeface="Arial"/>
                <a:cs typeface="Arial"/>
              </a:rPr>
              <a:t>SM18 (Béni Noémi, Szillási Zoltán)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22875"/>
          <c:w val="0.6832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1_HD!$AU$168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1_HD!$AV$167:$AZ$167</c:f>
              <c:numCache/>
            </c:numRef>
          </c:cat>
          <c:val>
            <c:numRef>
              <c:f>1_HD!$AV$168:$AZ$168</c:f>
              <c:numCache/>
            </c:numRef>
          </c:val>
          <c:smooth val="0"/>
        </c:ser>
        <c:ser>
          <c:idx val="1"/>
          <c:order val="1"/>
          <c:tx>
            <c:strRef>
              <c:f>1_HD!$AU$169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1_HD!$AV$167:$AZ$167</c:f>
              <c:numCache/>
            </c:numRef>
          </c:cat>
          <c:val>
            <c:numRef>
              <c:f>1_HD!$AV$169:$AZ$169</c:f>
              <c:numCache/>
            </c:numRef>
          </c:val>
          <c:smooth val="0"/>
        </c:ser>
        <c:ser>
          <c:idx val="2"/>
          <c:order val="2"/>
          <c:tx>
            <c:strRef>
              <c:f>1_HD!$AU$170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1_HD!$AV$167:$AZ$167</c:f>
              <c:numCache/>
            </c:numRef>
          </c:cat>
          <c:val>
            <c:numRef>
              <c:f>1_HD!$AV$170:$AZ$170</c:f>
              <c:numCache/>
            </c:numRef>
          </c:val>
          <c:smooth val="0"/>
        </c:ser>
        <c:ser>
          <c:idx val="3"/>
          <c:order val="3"/>
          <c:tx>
            <c:strRef>
              <c:f>1_HD!$AU$171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1_HD!$AV$167:$AZ$167</c:f>
              <c:numCache/>
            </c:numRef>
          </c:cat>
          <c:val>
            <c:numRef>
              <c:f>1_HD!$AV$171:$AZ$171</c:f>
              <c:numCache/>
            </c:numRef>
          </c:val>
          <c:smooth val="0"/>
        </c:ser>
        <c:ser>
          <c:idx val="4"/>
          <c:order val="4"/>
          <c:tx>
            <c:strRef>
              <c:f>1_HD!$AU$172</c:f>
            </c:strRef>
          </c:tx>
          <c:spPr>
            <a:ln w="127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1_HD!$AV$167:$AZ$167</c:f>
              <c:numCache/>
            </c:numRef>
          </c:cat>
          <c:val>
            <c:numRef>
              <c:f>1_HD!$AV$172:$AZ$172</c:f>
              <c:numCache/>
            </c:numRef>
          </c:val>
          <c:smooth val="0"/>
        </c:ser>
        <c:marker val="1"/>
        <c:axId val="26552185"/>
        <c:axId val="37643074"/>
      </c:lineChart>
      <c:catAx>
        <c:axId val="2655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3074"/>
        <c:crossesAt val="0"/>
        <c:auto val="0"/>
        <c:lblOffset val="100"/>
        <c:noMultiLvlLbl val="0"/>
      </c:catAx>
      <c:valAx>
        <c:axId val="3764307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218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51"/>
          <c:y val="0.395"/>
          <c:w val="0.19325"/>
          <c:h val="0.4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Kamraépítés 3: elektronika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224"/>
          <c:w val="0.678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1_HD!$AU$319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1_HD!$AV$318:$AZ$318</c:f>
              <c:numCache/>
            </c:numRef>
          </c:cat>
          <c:val>
            <c:numRef>
              <c:f>1_HD!$AV$319:$AZ$319</c:f>
              <c:numCache/>
            </c:numRef>
          </c:val>
          <c:smooth val="0"/>
        </c:ser>
        <c:ser>
          <c:idx val="1"/>
          <c:order val="1"/>
          <c:tx>
            <c:strRef>
              <c:f>1_HD!$AU$320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1_HD!$AV$318:$AZ$318</c:f>
              <c:numCache/>
            </c:numRef>
          </c:cat>
          <c:val>
            <c:numRef>
              <c:f>1_HD!$AV$320:$AZ$320</c:f>
              <c:numCache/>
            </c:numRef>
          </c:val>
          <c:smooth val="0"/>
        </c:ser>
        <c:ser>
          <c:idx val="2"/>
          <c:order val="2"/>
          <c:tx>
            <c:strRef>
              <c:f>1_HD!$AU$321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1_HD!$AV$318:$AZ$318</c:f>
              <c:numCache/>
            </c:numRef>
          </c:cat>
          <c:val>
            <c:numRef>
              <c:f>1_HD!$AV$321:$AZ$321</c:f>
              <c:numCache/>
            </c:numRef>
          </c:val>
          <c:smooth val="0"/>
        </c:ser>
        <c:ser>
          <c:idx val="3"/>
          <c:order val="3"/>
          <c:tx>
            <c:strRef>
              <c:f>1_HD!$AU$322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1_HD!$AV$318:$AZ$318</c:f>
              <c:numCache/>
            </c:numRef>
          </c:cat>
          <c:val>
            <c:numRef>
              <c:f>1_HD!$AV$322:$AZ$322</c:f>
              <c:numCache/>
            </c:numRef>
          </c:val>
          <c:smooth val="0"/>
        </c:ser>
        <c:ser>
          <c:idx val="4"/>
          <c:order val="4"/>
          <c:tx>
            <c:strRef>
              <c:f>1_HD!$AU$323</c:f>
            </c:strRef>
          </c:tx>
          <c:spPr>
            <a:ln w="127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1_HD!$AV$318:$AZ$318</c:f>
              <c:numCache/>
            </c:numRef>
          </c:cat>
          <c:val>
            <c:numRef>
              <c:f>1_HD!$AV$323:$AZ$323</c:f>
              <c:numCache/>
            </c:numRef>
          </c:val>
          <c:smooth val="0"/>
        </c:ser>
        <c:marker val="1"/>
        <c:axId val="3243347"/>
        <c:axId val="29190124"/>
      </c:lineChart>
      <c:catAx>
        <c:axId val="32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90124"/>
        <c:crossesAt val="0"/>
        <c:auto val="0"/>
        <c:lblOffset val="100"/>
        <c:noMultiLvlLbl val="0"/>
      </c:catAx>
      <c:valAx>
        <c:axId val="2919012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334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9"/>
          <c:y val="0.32025"/>
          <c:w val="0.19125"/>
          <c:h val="0.5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Összbenyomás</a:t>
            </a:r>
          </a:p>
        </c:rich>
      </c:tx>
      <c:layout>
        <c:manualLayout>
          <c:xMode val="factor"/>
          <c:yMode val="factor"/>
          <c:x val="-0.049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209"/>
          <c:w val="0.6242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1_HD!$AU$526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1_HD!$AV$525:$AZ$525</c:f>
              <c:numCache/>
            </c:numRef>
          </c:cat>
          <c:val>
            <c:numRef>
              <c:f>1_HD!$AV$526:$AZ$526</c:f>
              <c:numCache/>
            </c:numRef>
          </c:val>
          <c:smooth val="0"/>
        </c:ser>
        <c:ser>
          <c:idx val="1"/>
          <c:order val="1"/>
          <c:tx>
            <c:strRef>
              <c:f>1_HD!$AU$527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1_HD!$AV$525:$AZ$525</c:f>
              <c:numCache/>
            </c:numRef>
          </c:cat>
          <c:val>
            <c:numRef>
              <c:f>1_HD!$AV$527:$AZ$527</c:f>
              <c:numCache/>
            </c:numRef>
          </c:val>
          <c:smooth val="0"/>
        </c:ser>
        <c:ser>
          <c:idx val="2"/>
          <c:order val="2"/>
          <c:tx>
            <c:strRef>
              <c:f>1_HD!$AU$528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1_HD!$AV$525:$AZ$525</c:f>
              <c:numCache/>
            </c:numRef>
          </c:cat>
          <c:val>
            <c:numRef>
              <c:f>1_HD!$AV$528:$AZ$528</c:f>
              <c:numCache/>
            </c:numRef>
          </c:val>
          <c:smooth val="0"/>
        </c:ser>
        <c:ser>
          <c:idx val="3"/>
          <c:order val="3"/>
          <c:tx>
            <c:strRef>
              <c:f>1_HD!$AU$529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1_HD!$AV$525:$AZ$525</c:f>
              <c:numCache/>
            </c:numRef>
          </c:cat>
          <c:val>
            <c:numRef>
              <c:f>1_HD!$AV$529:$AZ$529</c:f>
              <c:numCache/>
            </c:numRef>
          </c:val>
          <c:smooth val="0"/>
        </c:ser>
        <c:ser>
          <c:idx val="4"/>
          <c:order val="4"/>
          <c:tx>
            <c:strRef>
              <c:f>1_HD!$AU$530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cat>
            <c:numRef>
              <c:f>1_HD!$AV$525:$AZ$525</c:f>
              <c:numCache/>
            </c:numRef>
          </c:cat>
          <c:val>
            <c:numRef>
              <c:f>1_HD!$AV$530:$AZ$530</c:f>
              <c:numCache/>
            </c:numRef>
          </c:val>
          <c:smooth val="0"/>
        </c:ser>
        <c:marker val="1"/>
        <c:axId val="61384525"/>
        <c:axId val="15589814"/>
      </c:lineChart>
      <c:dateAx>
        <c:axId val="6138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89814"/>
        <c:crossesAt val="0"/>
        <c:auto val="0"/>
        <c:noMultiLvlLbl val="0"/>
      </c:dateAx>
      <c:valAx>
        <c:axId val="1558981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452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1825"/>
          <c:y val="0.2945"/>
          <c:w val="0.239"/>
          <c:h val="0.5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Építsünk részecskefizikát (Oláh Éva)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36"/>
          <c:w val="0.65825"/>
          <c:h val="0.7105"/>
        </c:manualLayout>
      </c:layout>
      <c:lineChart>
        <c:grouping val="standard"/>
        <c:varyColors val="0"/>
        <c:ser>
          <c:idx val="0"/>
          <c:order val="0"/>
          <c:tx>
            <c:strRef>
              <c:f>1_HD!$AU$47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1_HD!$AV$46:$AZ$46</c:f>
              <c:numCache/>
            </c:numRef>
          </c:cat>
          <c:val>
            <c:numRef>
              <c:f>1_HD!$AV$47:$AZ$47</c:f>
              <c:numCache/>
            </c:numRef>
          </c:val>
          <c:smooth val="0"/>
        </c:ser>
        <c:ser>
          <c:idx val="1"/>
          <c:order val="1"/>
          <c:tx>
            <c:strRef>
              <c:f>1_HD!$AU$48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1_HD!$AV$46:$AZ$46</c:f>
              <c:numCache/>
            </c:numRef>
          </c:cat>
          <c:val>
            <c:numRef>
              <c:f>1_HD!$AV$48:$AZ$48</c:f>
              <c:numCache/>
            </c:numRef>
          </c:val>
          <c:smooth val="0"/>
        </c:ser>
        <c:ser>
          <c:idx val="2"/>
          <c:order val="2"/>
          <c:tx>
            <c:strRef>
              <c:f>1_HD!$AU$49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1_HD!$AV$46:$AZ$46</c:f>
              <c:numCache/>
            </c:numRef>
          </c:cat>
          <c:val>
            <c:numRef>
              <c:f>1_HD!$AV$49:$AZ$49</c:f>
              <c:numCache/>
            </c:numRef>
          </c:val>
          <c:smooth val="0"/>
        </c:ser>
        <c:ser>
          <c:idx val="3"/>
          <c:order val="3"/>
          <c:tx>
            <c:strRef>
              <c:f>1_HD!$AU$50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1_HD!$AV$46:$AZ$46</c:f>
              <c:numCache/>
            </c:numRef>
          </c:cat>
          <c:val>
            <c:numRef>
              <c:f>1_HD!$AV$50:$AZ$50</c:f>
              <c:numCache/>
            </c:numRef>
          </c:val>
          <c:smooth val="0"/>
        </c:ser>
        <c:ser>
          <c:idx val="4"/>
          <c:order val="4"/>
          <c:tx>
            <c:strRef>
              <c:f>1_HD!$AU$51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1_HD!$AV$46:$AZ$46</c:f>
              <c:numCache/>
            </c:numRef>
          </c:cat>
          <c:val>
            <c:numRef>
              <c:f>1_HD!$AV$51:$AZ$51</c:f>
              <c:numCache/>
            </c:numRef>
          </c:val>
          <c:smooth val="0"/>
        </c:ser>
        <c:marker val="1"/>
        <c:axId val="6090599"/>
        <c:axId val="54815392"/>
      </c:lineChart>
      <c:dateAx>
        <c:axId val="609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15392"/>
        <c:crossesAt val="0"/>
        <c:auto val="0"/>
        <c:noMultiLvlLbl val="0"/>
      </c:dateAx>
      <c:valAx>
        <c:axId val="5481539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059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30675"/>
          <c:w val="0.21375"/>
          <c:h val="0.4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Sokszálas drótkamra építése-1 (Varga Dezső...)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24625"/>
          <c:w val="0.65075"/>
          <c:h val="0.7055"/>
        </c:manualLayout>
      </c:layout>
      <c:lineChart>
        <c:grouping val="standard"/>
        <c:varyColors val="0"/>
        <c:ser>
          <c:idx val="0"/>
          <c:order val="0"/>
          <c:tx>
            <c:strRef>
              <c:f>1_HD!$AU$103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1_HD!$AV$102:$AZ$102</c:f>
              <c:numCache/>
            </c:numRef>
          </c:cat>
          <c:val>
            <c:numRef>
              <c:f>1_HD!$AV$103:$AZ$103</c:f>
              <c:numCache/>
            </c:numRef>
          </c:val>
          <c:smooth val="0"/>
        </c:ser>
        <c:ser>
          <c:idx val="1"/>
          <c:order val="1"/>
          <c:tx>
            <c:strRef>
              <c:f>1_HD!$AU$104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1_HD!$AV$102:$AZ$102</c:f>
              <c:numCache/>
            </c:numRef>
          </c:cat>
          <c:val>
            <c:numRef>
              <c:f>1_HD!$AV$104:$AZ$104</c:f>
              <c:numCache/>
            </c:numRef>
          </c:val>
          <c:smooth val="0"/>
        </c:ser>
        <c:ser>
          <c:idx val="2"/>
          <c:order val="2"/>
          <c:tx>
            <c:strRef>
              <c:f>1_HD!$AU$105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1_HD!$AV$102:$AZ$102</c:f>
              <c:numCache/>
            </c:numRef>
          </c:cat>
          <c:val>
            <c:numRef>
              <c:f>1_HD!$AV$105:$AZ$105</c:f>
              <c:numCache/>
            </c:numRef>
          </c:val>
          <c:smooth val="0"/>
        </c:ser>
        <c:ser>
          <c:idx val="3"/>
          <c:order val="3"/>
          <c:tx>
            <c:strRef>
              <c:f>1_HD!$AU$106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1_HD!$AV$102:$AZ$102</c:f>
              <c:numCache/>
            </c:numRef>
          </c:cat>
          <c:val>
            <c:numRef>
              <c:f>1_HD!$AV$106:$AZ$106</c:f>
              <c:numCache/>
            </c:numRef>
          </c:val>
          <c:smooth val="0"/>
        </c:ser>
        <c:ser>
          <c:idx val="4"/>
          <c:order val="4"/>
          <c:tx>
            <c:strRef>
              <c:f>1_HD!$AU$107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1_HD!$AV$102:$AZ$102</c:f>
              <c:numCache/>
            </c:numRef>
          </c:cat>
          <c:val>
            <c:numRef>
              <c:f>1_HD!$AV$107:$AZ$107</c:f>
              <c:numCache/>
            </c:numRef>
          </c:val>
          <c:smooth val="0"/>
        </c:ser>
        <c:marker val="1"/>
        <c:axId val="23576481"/>
        <c:axId val="10861738"/>
      </c:lineChart>
      <c:dateAx>
        <c:axId val="2357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61738"/>
        <c:crossesAt val="0"/>
        <c:auto val="0"/>
        <c:noMultiLvlLbl val="0"/>
      </c:dateAx>
      <c:valAx>
        <c:axId val="1086173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7648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35"/>
          <c:y val="0.28825"/>
          <c:w val="0.219"/>
          <c:h val="0.6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81615"/>
                </a:solidFill>
                <a:latin typeface="Arial"/>
                <a:ea typeface="Arial"/>
                <a:cs typeface="Arial"/>
              </a:rPr>
              <a:t>Oláh Éva: Részecskefizikai bevezető</a:t>
            </a:r>
          </a:p>
        </c:rich>
      </c:tx>
      <c:layout>
        <c:manualLayout>
          <c:xMode val="factor"/>
          <c:yMode val="factor"/>
          <c:x val="-0.009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5"/>
          <c:w val="0.6705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1_HD!$AU$32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1_HD!$AV$31:$AZ$31</c:f>
              <c:numCache/>
            </c:numRef>
          </c:cat>
          <c:val>
            <c:numRef>
              <c:f>1_HD!$AV$32:$AZ$32</c:f>
              <c:numCache/>
            </c:numRef>
          </c:val>
          <c:smooth val="0"/>
        </c:ser>
        <c:ser>
          <c:idx val="1"/>
          <c:order val="1"/>
          <c:tx>
            <c:strRef>
              <c:f>1_HD!$AU$33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1_HD!$AV$31:$AZ$31</c:f>
              <c:numCache/>
            </c:numRef>
          </c:cat>
          <c:val>
            <c:numRef>
              <c:f>1_HD!$AV$33:$AZ$33</c:f>
              <c:numCache/>
            </c:numRef>
          </c:val>
          <c:smooth val="0"/>
        </c:ser>
        <c:ser>
          <c:idx val="2"/>
          <c:order val="2"/>
          <c:tx>
            <c:strRef>
              <c:f>1_HD!$AU$34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1_HD!$AV$31:$AZ$31</c:f>
              <c:numCache/>
            </c:numRef>
          </c:cat>
          <c:val>
            <c:numRef>
              <c:f>1_HD!$AV$34:$AZ$34</c:f>
              <c:numCache/>
            </c:numRef>
          </c:val>
          <c:smooth val="0"/>
        </c:ser>
        <c:ser>
          <c:idx val="3"/>
          <c:order val="3"/>
          <c:tx>
            <c:strRef>
              <c:f>1_HD!$AU$35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1_HD!$AV$31:$AZ$31</c:f>
              <c:numCache/>
            </c:numRef>
          </c:cat>
          <c:val>
            <c:numRef>
              <c:f>1_HD!$AV$35:$AZ$35</c:f>
              <c:numCache/>
            </c:numRef>
          </c:val>
          <c:smooth val="0"/>
        </c:ser>
        <c:ser>
          <c:idx val="4"/>
          <c:order val="4"/>
          <c:tx>
            <c:strRef>
              <c:f>1_HD!$AU$36</c:f>
            </c:strRef>
          </c:tx>
          <c:spPr>
            <a:ln w="127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1_HD!$AV$31:$AZ$31</c:f>
              <c:numCache/>
            </c:numRef>
          </c:cat>
          <c:val>
            <c:numRef>
              <c:f>1_HD!$AV$36:$AZ$36</c:f>
              <c:numCache/>
            </c:numRef>
          </c:val>
          <c:smooth val="0"/>
        </c:ser>
        <c:marker val="1"/>
        <c:axId val="30646779"/>
        <c:axId val="7385556"/>
      </c:lineChart>
      <c:catAx>
        <c:axId val="30646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85556"/>
        <c:crossesAt val="0"/>
        <c:auto val="0"/>
        <c:lblOffset val="100"/>
        <c:noMultiLvlLbl val="0"/>
      </c:catAx>
      <c:valAx>
        <c:axId val="738555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677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.26575"/>
          <c:w val="0.18625"/>
          <c:h val="0.5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LEIR helyett séta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9325"/>
          <c:w val="0.6915"/>
          <c:h val="0.765"/>
        </c:manualLayout>
      </c:layout>
      <c:lineChart>
        <c:grouping val="standard"/>
        <c:varyColors val="0"/>
        <c:ser>
          <c:idx val="0"/>
          <c:order val="0"/>
          <c:tx>
            <c:strRef>
              <c:f>1_HD!$AU$181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1_HD!$AV$180:$AZ$180</c:f>
              <c:numCache/>
            </c:numRef>
          </c:cat>
          <c:val>
            <c:numRef>
              <c:f>1_HD!$AV$181:$AZ$181</c:f>
              <c:numCache/>
            </c:numRef>
          </c:val>
          <c:smooth val="0"/>
        </c:ser>
        <c:ser>
          <c:idx val="1"/>
          <c:order val="1"/>
          <c:tx>
            <c:strRef>
              <c:f>1_HD!$AU$182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1_HD!$AV$180:$AZ$180</c:f>
              <c:numCache/>
            </c:numRef>
          </c:cat>
          <c:val>
            <c:numRef>
              <c:f>1_HD!$AV$182:$AZ$182</c:f>
              <c:numCache/>
            </c:numRef>
          </c:val>
          <c:smooth val="0"/>
        </c:ser>
        <c:ser>
          <c:idx val="2"/>
          <c:order val="2"/>
          <c:tx>
            <c:strRef>
              <c:f>1_HD!$AU$183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1_HD!$AV$180:$AZ$180</c:f>
              <c:numCache/>
            </c:numRef>
          </c:cat>
          <c:val>
            <c:numRef>
              <c:f>1_HD!$AV$183:$AZ$183</c:f>
              <c:numCache/>
            </c:numRef>
          </c:val>
          <c:smooth val="0"/>
        </c:ser>
        <c:ser>
          <c:idx val="3"/>
          <c:order val="3"/>
          <c:tx>
            <c:strRef>
              <c:f>1_HD!$AU$184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1_HD!$AV$180:$AZ$180</c:f>
              <c:numCache/>
            </c:numRef>
          </c:cat>
          <c:val>
            <c:numRef>
              <c:f>1_HD!$AV$184:$AZ$184</c:f>
              <c:numCache/>
            </c:numRef>
          </c:val>
          <c:smooth val="0"/>
        </c:ser>
        <c:ser>
          <c:idx val="4"/>
          <c:order val="4"/>
          <c:tx>
            <c:strRef>
              <c:f>1_HD!$AU$185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1_HD!$AV$180:$AZ$180</c:f>
              <c:numCache/>
            </c:numRef>
          </c:cat>
          <c:val>
            <c:numRef>
              <c:f>1_HD!$AV$185:$AZ$185</c:f>
              <c:numCache/>
            </c:numRef>
          </c:val>
          <c:smooth val="0"/>
        </c:ser>
        <c:marker val="1"/>
        <c:axId val="66470005"/>
        <c:axId val="61359134"/>
      </c:lineChart>
      <c:dateAx>
        <c:axId val="6647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59134"/>
        <c:crossesAt val="0"/>
        <c:auto val="0"/>
        <c:noMultiLvlLbl val="0"/>
      </c:dateAx>
      <c:valAx>
        <c:axId val="6135913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000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295"/>
          <c:w val="0.206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Részecskegyorsítók (Barna Dániel)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2215"/>
          <c:w val="0.61175"/>
          <c:h val="0.734"/>
        </c:manualLayout>
      </c:layout>
      <c:lineChart>
        <c:grouping val="standard"/>
        <c:varyColors val="0"/>
        <c:ser>
          <c:idx val="0"/>
          <c:order val="0"/>
          <c:tx>
            <c:strRef>
              <c:f>1_HD!$AU$155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1_HD!$AV$154:$AZ$154</c:f>
              <c:numCache/>
            </c:numRef>
          </c:cat>
          <c:val>
            <c:numRef>
              <c:f>1_HD!$AV$155:$AZ$155</c:f>
              <c:numCache/>
            </c:numRef>
          </c:val>
          <c:smooth val="0"/>
        </c:ser>
        <c:ser>
          <c:idx val="1"/>
          <c:order val="1"/>
          <c:tx>
            <c:strRef>
              <c:f>1_HD!$AU$156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1_HD!$AV$154:$AZ$154</c:f>
              <c:numCache/>
            </c:numRef>
          </c:cat>
          <c:val>
            <c:numRef>
              <c:f>1_HD!$AV$156:$AZ$156</c:f>
              <c:numCache/>
            </c:numRef>
          </c:val>
          <c:smooth val="0"/>
        </c:ser>
        <c:ser>
          <c:idx val="2"/>
          <c:order val="2"/>
          <c:tx>
            <c:strRef>
              <c:f>1_HD!$AU$157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1_HD!$AV$154:$AZ$154</c:f>
              <c:numCache/>
            </c:numRef>
          </c:cat>
          <c:val>
            <c:numRef>
              <c:f>1_HD!$AV$157:$AZ$157</c:f>
              <c:numCache/>
            </c:numRef>
          </c:val>
          <c:smooth val="0"/>
        </c:ser>
        <c:ser>
          <c:idx val="3"/>
          <c:order val="3"/>
          <c:tx>
            <c:strRef>
              <c:f>1_HD!$AU$158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1_HD!$AV$154:$AZ$154</c:f>
              <c:numCache/>
            </c:numRef>
          </c:cat>
          <c:val>
            <c:numRef>
              <c:f>1_HD!$AV$158:$AZ$158</c:f>
              <c:numCache/>
            </c:numRef>
          </c:val>
          <c:smooth val="0"/>
        </c:ser>
        <c:ser>
          <c:idx val="4"/>
          <c:order val="4"/>
          <c:tx>
            <c:strRef>
              <c:f>1_HD!$AU$159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1_HD!$AV$154:$AZ$154</c:f>
              <c:numCache/>
            </c:numRef>
          </c:cat>
          <c:val>
            <c:numRef>
              <c:f>1_HD!$AV$159:$AZ$159</c:f>
              <c:numCache/>
            </c:numRef>
          </c:val>
          <c:smooth val="0"/>
        </c:ser>
        <c:marker val="1"/>
        <c:axId val="15361295"/>
        <c:axId val="4033928"/>
      </c:lineChart>
      <c:dateAx>
        <c:axId val="153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3928"/>
        <c:crossesAt val="0"/>
        <c:auto val="0"/>
        <c:noMultiLvlLbl val="0"/>
      </c:dateAx>
      <c:valAx>
        <c:axId val="403392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6129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321"/>
          <c:w val="0.1895"/>
          <c:h val="0.5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Bevezető a CERN-hez (Horváth Dezső)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248"/>
          <c:w val="0.6355"/>
          <c:h val="0.71225"/>
        </c:manualLayout>
      </c:layout>
      <c:lineChart>
        <c:grouping val="standard"/>
        <c:varyColors val="0"/>
        <c:ser>
          <c:idx val="0"/>
          <c:order val="0"/>
          <c:tx>
            <c:strRef>
              <c:f>1_HD!$AU$129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1_HD!$AV$128:$AZ$128</c:f>
              <c:numCache/>
            </c:numRef>
          </c:cat>
          <c:val>
            <c:numRef>
              <c:f>1_HD!$AV$129:$AZ$129</c:f>
              <c:numCache/>
            </c:numRef>
          </c:val>
          <c:smooth val="0"/>
        </c:ser>
        <c:ser>
          <c:idx val="1"/>
          <c:order val="1"/>
          <c:tx>
            <c:strRef>
              <c:f>1_HD!$AU$130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1_HD!$AV$128:$AZ$128</c:f>
              <c:numCache/>
            </c:numRef>
          </c:cat>
          <c:val>
            <c:numRef>
              <c:f>1_HD!$AV$130:$AZ$130</c:f>
              <c:numCache/>
            </c:numRef>
          </c:val>
          <c:smooth val="0"/>
        </c:ser>
        <c:ser>
          <c:idx val="2"/>
          <c:order val="2"/>
          <c:tx>
            <c:strRef>
              <c:f>1_HD!$AU$131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1_HD!$AV$128:$AZ$128</c:f>
              <c:numCache/>
            </c:numRef>
          </c:cat>
          <c:val>
            <c:numRef>
              <c:f>1_HD!$AV$131:$AZ$131</c:f>
              <c:numCache/>
            </c:numRef>
          </c:val>
          <c:smooth val="0"/>
        </c:ser>
        <c:ser>
          <c:idx val="3"/>
          <c:order val="3"/>
          <c:tx>
            <c:strRef>
              <c:f>1_HD!$AU$132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1_HD!$AV$128:$AZ$128</c:f>
              <c:numCache/>
            </c:numRef>
          </c:cat>
          <c:val>
            <c:numRef>
              <c:f>1_HD!$AV$132:$AZ$132</c:f>
              <c:numCache/>
            </c:numRef>
          </c:val>
          <c:smooth val="0"/>
        </c:ser>
        <c:ser>
          <c:idx val="4"/>
          <c:order val="4"/>
          <c:tx>
            <c:strRef>
              <c:f>1_HD!$AU$133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1_HD!$AV$128:$AZ$128</c:f>
              <c:numCache/>
            </c:numRef>
          </c:cat>
          <c:val>
            <c:numRef>
              <c:f>1_HD!$AV$133:$AZ$133</c:f>
              <c:numCache/>
            </c:numRef>
          </c:val>
          <c:smooth val="0"/>
        </c:ser>
        <c:marker val="1"/>
        <c:axId val="36305353"/>
        <c:axId val="58312722"/>
      </c:lineChart>
      <c:dateAx>
        <c:axId val="3630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2722"/>
        <c:crossesAt val="0"/>
        <c:auto val="0"/>
        <c:noMultiLvlLbl val="0"/>
      </c:dateAx>
      <c:valAx>
        <c:axId val="5831272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0535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835"/>
          <c:y val="0.3295"/>
          <c:w val="0.19025"/>
          <c:h val="0.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Részecskefizika a gyógyításban (Ujvári Balázs)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21025"/>
          <c:w val="0.6272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1_HD!$AU$75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1_HD!$AV$74:$AZ$74</c:f>
              <c:numCache/>
            </c:numRef>
          </c:cat>
          <c:val>
            <c:numRef>
              <c:f>1_HD!$AV$75:$AZ$75</c:f>
              <c:numCache/>
            </c:numRef>
          </c:val>
          <c:smooth val="0"/>
        </c:ser>
        <c:ser>
          <c:idx val="1"/>
          <c:order val="1"/>
          <c:tx>
            <c:strRef>
              <c:f>1_HD!$AU$76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1_HD!$AV$74:$AZ$74</c:f>
              <c:numCache/>
            </c:numRef>
          </c:cat>
          <c:val>
            <c:numRef>
              <c:f>1_HD!$AV$76:$AZ$76</c:f>
              <c:numCache/>
            </c:numRef>
          </c:val>
          <c:smooth val="0"/>
        </c:ser>
        <c:ser>
          <c:idx val="2"/>
          <c:order val="2"/>
          <c:tx>
            <c:strRef>
              <c:f>1_HD!$AU$77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1_HD!$AV$74:$AZ$74</c:f>
              <c:numCache/>
            </c:numRef>
          </c:cat>
          <c:val>
            <c:numRef>
              <c:f>1_HD!$AV$77:$AZ$77</c:f>
              <c:numCache/>
            </c:numRef>
          </c:val>
          <c:smooth val="0"/>
        </c:ser>
        <c:ser>
          <c:idx val="3"/>
          <c:order val="3"/>
          <c:tx>
            <c:strRef>
              <c:f>1_HD!$AU$78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1_HD!$AV$74:$AZ$74</c:f>
              <c:numCache/>
            </c:numRef>
          </c:cat>
          <c:val>
            <c:numRef>
              <c:f>1_HD!$AV$78:$AZ$78</c:f>
              <c:numCache/>
            </c:numRef>
          </c:val>
          <c:smooth val="0"/>
        </c:ser>
        <c:ser>
          <c:idx val="4"/>
          <c:order val="4"/>
          <c:tx>
            <c:strRef>
              <c:f>1_HD!$AU$79</c:f>
            </c:strRef>
          </c:tx>
          <c:spPr>
            <a:ln w="127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1_HD!$AV$74:$AZ$74</c:f>
              <c:numCache/>
            </c:numRef>
          </c:cat>
          <c:val>
            <c:numRef>
              <c:f>1_HD!$AV$79:$AZ$79</c:f>
              <c:numCache/>
            </c:numRef>
          </c:val>
          <c:smooth val="0"/>
        </c:ser>
        <c:marker val="1"/>
        <c:axId val="55052451"/>
        <c:axId val="25710012"/>
      </c:lineChart>
      <c:dateAx>
        <c:axId val="5505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10012"/>
        <c:crossesAt val="0"/>
        <c:auto val="0"/>
        <c:noMultiLvlLbl val="0"/>
      </c:dateAx>
      <c:valAx>
        <c:axId val="2571001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5245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25025"/>
          <c:w val="0.2915"/>
          <c:h val="0.5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Bevezetés a HUTP-2017-hez (Jeff Wiener)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3975"/>
          <c:w val="0.637"/>
          <c:h val="0.68375"/>
        </c:manualLayout>
      </c:layout>
      <c:lineChart>
        <c:grouping val="standard"/>
        <c:varyColors val="0"/>
        <c:ser>
          <c:idx val="0"/>
          <c:order val="0"/>
          <c:tx>
            <c:strRef>
              <c:f>1_HD!$AU$116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1_HD!$AV$115:$AZ$115</c:f>
              <c:numCache/>
            </c:numRef>
          </c:cat>
          <c:val>
            <c:numRef>
              <c:f>1_HD!$AV$116:$AZ$116</c:f>
              <c:numCache/>
            </c:numRef>
          </c:val>
          <c:smooth val="0"/>
        </c:ser>
        <c:ser>
          <c:idx val="1"/>
          <c:order val="1"/>
          <c:tx>
            <c:strRef>
              <c:f>1_HD!$AU$117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1_HD!$AV$115:$AZ$115</c:f>
              <c:numCache/>
            </c:numRef>
          </c:cat>
          <c:val>
            <c:numRef>
              <c:f>1_HD!$AV$117:$AZ$117</c:f>
              <c:numCache/>
            </c:numRef>
          </c:val>
          <c:smooth val="0"/>
        </c:ser>
        <c:ser>
          <c:idx val="2"/>
          <c:order val="2"/>
          <c:tx>
            <c:strRef>
              <c:f>1_HD!$AU$118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1_HD!$AV$115:$AZ$115</c:f>
              <c:numCache/>
            </c:numRef>
          </c:cat>
          <c:val>
            <c:numRef>
              <c:f>1_HD!$AV$118:$AZ$118</c:f>
              <c:numCache/>
            </c:numRef>
          </c:val>
          <c:smooth val="0"/>
        </c:ser>
        <c:ser>
          <c:idx val="3"/>
          <c:order val="3"/>
          <c:tx>
            <c:strRef>
              <c:f>1_HD!$AU$119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1_HD!$AV$115:$AZ$115</c:f>
              <c:numCache/>
            </c:numRef>
          </c:cat>
          <c:val>
            <c:numRef>
              <c:f>1_HD!$AV$119:$AZ$119</c:f>
              <c:numCache/>
            </c:numRef>
          </c:val>
          <c:smooth val="0"/>
        </c:ser>
        <c:ser>
          <c:idx val="4"/>
          <c:order val="4"/>
          <c:tx>
            <c:strRef>
              <c:f>1_HD!$AU$120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1_HD!$AV$115:$AZ$115</c:f>
              <c:numCache/>
            </c:numRef>
          </c:cat>
          <c:val>
            <c:numRef>
              <c:f>1_HD!$AV$120:$AZ$120</c:f>
              <c:numCache/>
            </c:numRef>
          </c:val>
          <c:smooth val="0"/>
        </c:ser>
        <c:marker val="1"/>
        <c:axId val="8707369"/>
        <c:axId val="11257458"/>
      </c:lineChart>
      <c:dateAx>
        <c:axId val="870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57458"/>
        <c:crossesAt val="0"/>
        <c:auto val="0"/>
        <c:noMultiLvlLbl val="0"/>
      </c:dateAx>
      <c:valAx>
        <c:axId val="1125745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736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335"/>
          <c:y val="0.281"/>
          <c:w val="0.2035"/>
          <c:h val="0.4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Részecskefizika-3 (Ujvári Balázs)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2435"/>
          <c:w val="0.6837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1_HD!$AU$331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1_HD!$AV$330:$AZ$330</c:f>
              <c:numCache/>
            </c:numRef>
          </c:cat>
          <c:val>
            <c:numRef>
              <c:f>1_HD!$AV$331:$AZ$331</c:f>
              <c:numCache/>
            </c:numRef>
          </c:val>
          <c:smooth val="0"/>
        </c:ser>
        <c:ser>
          <c:idx val="1"/>
          <c:order val="1"/>
          <c:tx>
            <c:strRef>
              <c:f>1_HD!$AU$332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1_HD!$AV$330:$AZ$330</c:f>
              <c:numCache/>
            </c:numRef>
          </c:cat>
          <c:val>
            <c:numRef>
              <c:f>1_HD!$AV$332:$AZ$332</c:f>
              <c:numCache/>
            </c:numRef>
          </c:val>
          <c:smooth val="0"/>
        </c:ser>
        <c:ser>
          <c:idx val="2"/>
          <c:order val="2"/>
          <c:tx>
            <c:strRef>
              <c:f>1_HD!$AU$333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1_HD!$AV$330:$AZ$330</c:f>
              <c:numCache/>
            </c:numRef>
          </c:cat>
          <c:val>
            <c:numRef>
              <c:f>1_HD!$AV$333:$AZ$333</c:f>
              <c:numCache/>
            </c:numRef>
          </c:val>
          <c:smooth val="0"/>
        </c:ser>
        <c:ser>
          <c:idx val="3"/>
          <c:order val="3"/>
          <c:tx>
            <c:strRef>
              <c:f>1_HD!$AU$334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1_HD!$AV$330:$AZ$330</c:f>
              <c:numCache/>
            </c:numRef>
          </c:cat>
          <c:val>
            <c:numRef>
              <c:f>1_HD!$AV$334:$AZ$334</c:f>
              <c:numCache/>
            </c:numRef>
          </c:val>
          <c:smooth val="0"/>
        </c:ser>
        <c:ser>
          <c:idx val="4"/>
          <c:order val="4"/>
          <c:tx>
            <c:strRef>
              <c:f>1_HD!$AU$335</c:f>
            </c:strRef>
          </c:tx>
          <c:spPr>
            <a:ln w="127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1_HD!$AV$330:$AZ$330</c:f>
              <c:numCache/>
            </c:numRef>
          </c:cat>
          <c:val>
            <c:numRef>
              <c:f>1_HD!$AV$335:$AZ$335</c:f>
              <c:numCache/>
            </c:numRef>
          </c:val>
          <c:smooth val="0"/>
        </c:ser>
        <c:marker val="1"/>
        <c:axId val="30063517"/>
        <c:axId val="2136198"/>
      </c:lineChart>
      <c:catAx>
        <c:axId val="3006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6198"/>
        <c:crossesAt val="0"/>
        <c:auto val="0"/>
        <c:lblOffset val="100"/>
        <c:noMultiLvlLbl val="0"/>
      </c:catAx>
      <c:valAx>
        <c:axId val="213619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351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79"/>
          <c:y val="0.31625"/>
          <c:w val="0.20625"/>
          <c:h val="0.4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Szinkrociklotron (Makovec Alajos)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2135"/>
          <c:w val="0.658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1_HD!$AU$6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1_HD!$AV$5:$AZ$5</c:f>
              <c:numCache/>
            </c:numRef>
          </c:cat>
          <c:val>
            <c:numRef>
              <c:f>1_HD!$AV$6:$AZ$6</c:f>
              <c:numCache/>
            </c:numRef>
          </c:val>
          <c:smooth val="0"/>
        </c:ser>
        <c:ser>
          <c:idx val="1"/>
          <c:order val="1"/>
          <c:tx>
            <c:strRef>
              <c:f>1_HD!$AU$7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1_HD!$AV$5:$AZ$5</c:f>
              <c:numCache/>
            </c:numRef>
          </c:cat>
          <c:val>
            <c:numRef>
              <c:f>1_HD!$AV$7:$AZ$7</c:f>
              <c:numCache/>
            </c:numRef>
          </c:val>
          <c:smooth val="0"/>
        </c:ser>
        <c:ser>
          <c:idx val="2"/>
          <c:order val="2"/>
          <c:tx>
            <c:strRef>
              <c:f>1_HD!$AU$8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1_HD!$AV$5:$AZ$5</c:f>
              <c:numCache/>
            </c:numRef>
          </c:cat>
          <c:val>
            <c:numRef>
              <c:f>1_HD!$AV$8:$AZ$8</c:f>
              <c:numCache/>
            </c:numRef>
          </c:val>
          <c:smooth val="0"/>
        </c:ser>
        <c:ser>
          <c:idx val="3"/>
          <c:order val="3"/>
          <c:tx>
            <c:strRef>
              <c:f>1_HD!$AU$9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1_HD!$AV$5:$AZ$5</c:f>
              <c:numCache/>
            </c:numRef>
          </c:cat>
          <c:val>
            <c:numRef>
              <c:f>1_HD!$AV$9:$AZ$9</c:f>
              <c:numCache/>
            </c:numRef>
          </c:val>
          <c:smooth val="0"/>
        </c:ser>
        <c:ser>
          <c:idx val="4"/>
          <c:order val="4"/>
          <c:tx>
            <c:strRef>
              <c:f>1_HD!$AU$10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1_HD!$AV$5:$AZ$5</c:f>
              <c:numCache/>
            </c:numRef>
          </c:cat>
          <c:val>
            <c:numRef>
              <c:f>1_HD!$AV$10:$AZ$10</c:f>
              <c:numCache/>
            </c:numRef>
          </c:val>
          <c:smooth val="0"/>
        </c:ser>
        <c:marker val="1"/>
        <c:axId val="19225783"/>
        <c:axId val="38814320"/>
      </c:lineChart>
      <c:dateAx>
        <c:axId val="1922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4320"/>
        <c:crossesAt val="0"/>
        <c:auto val="0"/>
        <c:noMultiLvlLbl val="0"/>
      </c:dateAx>
      <c:valAx>
        <c:axId val="3881432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2578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28125"/>
          <c:w val="0.261"/>
          <c:h val="0.5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NA-61 megtekintése (Fodor Zoltán)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3"/>
          <c:w val="0.6512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1_HD!$AU$373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1_HD!$AV$372:$AZ$372</c:f>
              <c:numCache/>
            </c:numRef>
          </c:cat>
          <c:val>
            <c:numRef>
              <c:f>1_HD!$AV$373:$AZ$373</c:f>
              <c:numCache/>
            </c:numRef>
          </c:val>
          <c:smooth val="0"/>
        </c:ser>
        <c:ser>
          <c:idx val="1"/>
          <c:order val="1"/>
          <c:tx>
            <c:strRef>
              <c:f>1_HD!$AU$374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1_HD!$AV$372:$AZ$372</c:f>
              <c:numCache/>
            </c:numRef>
          </c:cat>
          <c:val>
            <c:numRef>
              <c:f>1_HD!$AV$374:$AZ$374</c:f>
              <c:numCache/>
            </c:numRef>
          </c:val>
          <c:smooth val="0"/>
        </c:ser>
        <c:ser>
          <c:idx val="2"/>
          <c:order val="2"/>
          <c:tx>
            <c:strRef>
              <c:f>1_HD!$AU$375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1_HD!$AV$372:$AZ$372</c:f>
              <c:numCache/>
            </c:numRef>
          </c:cat>
          <c:val>
            <c:numRef>
              <c:f>1_HD!$AV$375:$AZ$375</c:f>
              <c:numCache/>
            </c:numRef>
          </c:val>
          <c:smooth val="0"/>
        </c:ser>
        <c:ser>
          <c:idx val="3"/>
          <c:order val="3"/>
          <c:tx>
            <c:strRef>
              <c:f>1_HD!$AU$376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1_HD!$AV$372:$AZ$372</c:f>
              <c:numCache/>
            </c:numRef>
          </c:cat>
          <c:val>
            <c:numRef>
              <c:f>1_HD!$AV$376:$AZ$376</c:f>
              <c:numCache/>
            </c:numRef>
          </c:val>
          <c:smooth val="0"/>
        </c:ser>
        <c:ser>
          <c:idx val="4"/>
          <c:order val="4"/>
          <c:tx>
            <c:strRef>
              <c:f>1_HD!$AU$377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1_HD!$AV$372:$AZ$372</c:f>
              <c:numCache/>
            </c:numRef>
          </c:cat>
          <c:val>
            <c:numRef>
              <c:f>1_HD!$AV$377:$AZ$377</c:f>
              <c:numCache/>
            </c:numRef>
          </c:val>
          <c:smooth val="0"/>
        </c:ser>
        <c:marker val="1"/>
        <c:axId val="13784561"/>
        <c:axId val="56952186"/>
      </c:lineChart>
      <c:dateAx>
        <c:axId val="1378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52186"/>
        <c:crossesAt val="0"/>
        <c:auto val="0"/>
        <c:noMultiLvlLbl val="0"/>
      </c:dateAx>
      <c:valAx>
        <c:axId val="5695218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8456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05"/>
          <c:y val="0.2905"/>
          <c:w val="0.23875"/>
          <c:h val="0.4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Kozmológia-1 (Horváth Dezső)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74"/>
          <c:w val="0.7387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1_HD!$AU$255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1_HD!$AV$254:$AZ$254</c:f>
              <c:numCache/>
            </c:numRef>
          </c:cat>
          <c:val>
            <c:numRef>
              <c:f>1_HD!$AV$255:$AZ$255</c:f>
              <c:numCache/>
            </c:numRef>
          </c:val>
          <c:smooth val="0"/>
        </c:ser>
        <c:ser>
          <c:idx val="1"/>
          <c:order val="1"/>
          <c:tx>
            <c:strRef>
              <c:f>1_HD!$AU$256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1_HD!$AV$254:$AZ$254</c:f>
              <c:numCache/>
            </c:numRef>
          </c:cat>
          <c:val>
            <c:numRef>
              <c:f>1_HD!$AV$256:$AZ$256</c:f>
              <c:numCache/>
            </c:numRef>
          </c:val>
          <c:smooth val="0"/>
        </c:ser>
        <c:ser>
          <c:idx val="2"/>
          <c:order val="2"/>
          <c:tx>
            <c:strRef>
              <c:f>1_HD!$AU$257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1_HD!$AV$254:$AZ$254</c:f>
              <c:numCache/>
            </c:numRef>
          </c:cat>
          <c:val>
            <c:numRef>
              <c:f>1_HD!$AV$257:$AZ$257</c:f>
              <c:numCache/>
            </c:numRef>
          </c:val>
          <c:smooth val="0"/>
        </c:ser>
        <c:ser>
          <c:idx val="3"/>
          <c:order val="3"/>
          <c:tx>
            <c:strRef>
              <c:f>1_HD!$AU$258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1_HD!$AV$254:$AZ$254</c:f>
              <c:numCache/>
            </c:numRef>
          </c:cat>
          <c:val>
            <c:numRef>
              <c:f>1_HD!$AV$258:$AZ$258</c:f>
              <c:numCache/>
            </c:numRef>
          </c:val>
          <c:smooth val="0"/>
        </c:ser>
        <c:ser>
          <c:idx val="4"/>
          <c:order val="4"/>
          <c:tx>
            <c:strRef>
              <c:f>1_HD!$AU$259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1_HD!$AV$254:$AZ$254</c:f>
              <c:numCache/>
            </c:numRef>
          </c:cat>
          <c:val>
            <c:numRef>
              <c:f>1_HD!$AV$259:$AZ$259</c:f>
              <c:numCache/>
            </c:numRef>
          </c:val>
          <c:smooth val="0"/>
        </c:ser>
        <c:marker val="1"/>
        <c:axId val="42807627"/>
        <c:axId val="49724324"/>
      </c:lineChart>
      <c:dateAx>
        <c:axId val="4280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24324"/>
        <c:crossesAt val="0"/>
        <c:auto val="0"/>
        <c:noMultiLvlLbl val="0"/>
      </c:dateAx>
      <c:valAx>
        <c:axId val="4972432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0762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F1C1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Az Antianyaggyár megtekintése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"/>
          <c:w val="0.73075"/>
          <c:h val="0.73975"/>
        </c:manualLayout>
      </c:layout>
      <c:lineChart>
        <c:grouping val="standard"/>
        <c:varyColors val="0"/>
        <c:ser>
          <c:idx val="0"/>
          <c:order val="0"/>
          <c:tx>
            <c:strRef>
              <c:f>1_HD!$AU$294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1_HD!$AV$293:$AZ$293</c:f>
              <c:numCache/>
            </c:numRef>
          </c:cat>
          <c:val>
            <c:numRef>
              <c:f>1_HD!$AV$294:$AZ$294</c:f>
              <c:numCache/>
            </c:numRef>
          </c:val>
          <c:smooth val="0"/>
        </c:ser>
        <c:ser>
          <c:idx val="1"/>
          <c:order val="1"/>
          <c:tx>
            <c:strRef>
              <c:f>1_HD!$AU$295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1_HD!$AV$293:$AZ$293</c:f>
              <c:numCache/>
            </c:numRef>
          </c:cat>
          <c:val>
            <c:numRef>
              <c:f>1_HD!$AV$295:$AZ$295</c:f>
              <c:numCache/>
            </c:numRef>
          </c:val>
          <c:smooth val="0"/>
        </c:ser>
        <c:ser>
          <c:idx val="2"/>
          <c:order val="2"/>
          <c:tx>
            <c:strRef>
              <c:f>1_HD!$AU$296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1_HD!$AV$293:$AZ$293</c:f>
              <c:numCache/>
            </c:numRef>
          </c:cat>
          <c:val>
            <c:numRef>
              <c:f>1_HD!$AV$296:$AZ$296</c:f>
              <c:numCache/>
            </c:numRef>
          </c:val>
          <c:smooth val="0"/>
        </c:ser>
        <c:ser>
          <c:idx val="3"/>
          <c:order val="3"/>
          <c:tx>
            <c:strRef>
              <c:f>1_HD!$AU$297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1_HD!$AV$293:$AZ$293</c:f>
              <c:numCache/>
            </c:numRef>
          </c:cat>
          <c:val>
            <c:numRef>
              <c:f>1_HD!$AV$297:$AZ$297</c:f>
              <c:numCache/>
            </c:numRef>
          </c:val>
          <c:smooth val="0"/>
        </c:ser>
        <c:ser>
          <c:idx val="4"/>
          <c:order val="4"/>
          <c:tx>
            <c:strRef>
              <c:f>1_HD!$AU$298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1_HD!$AV$293:$AZ$293</c:f>
              <c:numCache/>
            </c:numRef>
          </c:cat>
          <c:val>
            <c:numRef>
              <c:f>1_HD!$AV$298:$AZ$298</c:f>
              <c:numCache/>
            </c:numRef>
          </c:val>
          <c:smooth val="0"/>
        </c:ser>
        <c:marker val="1"/>
        <c:axId val="44865733"/>
        <c:axId val="1138414"/>
      </c:lineChart>
      <c:dateAx>
        <c:axId val="4486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414"/>
        <c:crossesAt val="0"/>
        <c:auto val="0"/>
        <c:noMultiLvlLbl val="0"/>
      </c:dateAx>
      <c:valAx>
        <c:axId val="113841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6573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F1C1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Kincsvadászat Genfben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18"/>
          <c:w val="0.67225"/>
          <c:h val="0.704"/>
        </c:manualLayout>
      </c:layout>
      <c:lineChart>
        <c:grouping val="standard"/>
        <c:varyColors val="0"/>
        <c:ser>
          <c:idx val="0"/>
          <c:order val="0"/>
          <c:tx>
            <c:strRef>
              <c:f>1_HD!$AU$387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1_HD!$AV$386:$AZ$386</c:f>
              <c:numCache/>
            </c:numRef>
          </c:cat>
          <c:val>
            <c:numRef>
              <c:f>1_HD!$AV$387:$AZ$387</c:f>
              <c:numCache/>
            </c:numRef>
          </c:val>
          <c:smooth val="0"/>
        </c:ser>
        <c:ser>
          <c:idx val="1"/>
          <c:order val="1"/>
          <c:tx>
            <c:strRef>
              <c:f>1_HD!$AU$388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1_HD!$AV$386:$AZ$386</c:f>
              <c:numCache/>
            </c:numRef>
          </c:cat>
          <c:val>
            <c:numRef>
              <c:f>1_HD!$AV$388:$AZ$388</c:f>
              <c:numCache/>
            </c:numRef>
          </c:val>
          <c:smooth val="0"/>
        </c:ser>
        <c:ser>
          <c:idx val="2"/>
          <c:order val="2"/>
          <c:tx>
            <c:strRef>
              <c:f>1_HD!$AU$389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1_HD!$AV$386:$AZ$386</c:f>
              <c:numCache/>
            </c:numRef>
          </c:cat>
          <c:val>
            <c:numRef>
              <c:f>1_HD!$AV$389:$AZ$389</c:f>
              <c:numCache/>
            </c:numRef>
          </c:val>
          <c:smooth val="0"/>
        </c:ser>
        <c:ser>
          <c:idx val="3"/>
          <c:order val="3"/>
          <c:tx>
            <c:strRef>
              <c:f>1_HD!$AU$390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1_HD!$AV$386:$AZ$386</c:f>
              <c:numCache/>
            </c:numRef>
          </c:cat>
          <c:val>
            <c:numRef>
              <c:f>1_HD!$AV$390:$AZ$390</c:f>
              <c:numCache/>
            </c:numRef>
          </c:val>
          <c:smooth val="0"/>
        </c:ser>
        <c:ser>
          <c:idx val="4"/>
          <c:order val="4"/>
          <c:tx>
            <c:strRef>
              <c:f>1_HD!$AU$391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1_HD!$AV$386:$AZ$386</c:f>
              <c:numCache/>
            </c:numRef>
          </c:cat>
          <c:val>
            <c:numRef>
              <c:f>1_HD!$AV$391:$AZ$391</c:f>
              <c:numCache/>
            </c:numRef>
          </c:val>
          <c:smooth val="0"/>
        </c:ser>
        <c:marker val="1"/>
        <c:axId val="10245727"/>
        <c:axId val="25102680"/>
      </c:lineChart>
      <c:dateAx>
        <c:axId val="1024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2680"/>
        <c:crossesAt val="0"/>
        <c:auto val="0"/>
        <c:noMultiLvlLbl val="0"/>
      </c:dateAx>
      <c:valAx>
        <c:axId val="2510268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572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24"/>
          <c:y val="0.27675"/>
          <c:w val="0.24825"/>
          <c:h val="0.5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F1C1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A drótkamrák működése (Minden résztvevő)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24425"/>
          <c:w val="0.66925"/>
          <c:h val="0.6875"/>
        </c:manualLayout>
      </c:layout>
      <c:lineChart>
        <c:grouping val="standard"/>
        <c:varyColors val="0"/>
        <c:ser>
          <c:idx val="0"/>
          <c:order val="0"/>
          <c:tx>
            <c:strRef>
              <c:f>1_HD!$AU$399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1_HD!$AV$398:$AZ$398</c:f>
              <c:numCache/>
            </c:numRef>
          </c:cat>
          <c:val>
            <c:numRef>
              <c:f>1_HD!$AV$399:$AZ$399</c:f>
              <c:numCache/>
            </c:numRef>
          </c:val>
          <c:smooth val="0"/>
        </c:ser>
        <c:ser>
          <c:idx val="1"/>
          <c:order val="1"/>
          <c:tx>
            <c:strRef>
              <c:f>1_HD!$AU$400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1_HD!$AV$398:$AZ$398</c:f>
              <c:numCache/>
            </c:numRef>
          </c:cat>
          <c:val>
            <c:numRef>
              <c:f>1_HD!$AV$400:$AZ$400</c:f>
              <c:numCache/>
            </c:numRef>
          </c:val>
          <c:smooth val="0"/>
        </c:ser>
        <c:ser>
          <c:idx val="2"/>
          <c:order val="2"/>
          <c:tx>
            <c:strRef>
              <c:f>1_HD!$AU$401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1_HD!$AV$398:$AZ$398</c:f>
              <c:numCache/>
            </c:numRef>
          </c:cat>
          <c:val>
            <c:numRef>
              <c:f>1_HD!$AV$401:$AZ$401</c:f>
              <c:numCache/>
            </c:numRef>
          </c:val>
          <c:smooth val="0"/>
        </c:ser>
        <c:ser>
          <c:idx val="3"/>
          <c:order val="3"/>
          <c:tx>
            <c:strRef>
              <c:f>1_HD!$AU$402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1_HD!$AV$398:$AZ$398</c:f>
              <c:numCache/>
            </c:numRef>
          </c:cat>
          <c:val>
            <c:numRef>
              <c:f>1_HD!$AV$402:$AZ$402</c:f>
              <c:numCache/>
            </c:numRef>
          </c:val>
          <c:smooth val="0"/>
        </c:ser>
        <c:ser>
          <c:idx val="4"/>
          <c:order val="4"/>
          <c:tx>
            <c:strRef>
              <c:f>1_HD!$AU$403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1_HD!$AV$398:$AZ$398</c:f>
              <c:numCache/>
            </c:numRef>
          </c:cat>
          <c:val>
            <c:numRef>
              <c:f>1_HD!$AV$403:$AZ$403</c:f>
              <c:numCache/>
            </c:numRef>
          </c:val>
          <c:smooth val="0"/>
        </c:ser>
        <c:marker val="1"/>
        <c:axId val="24597529"/>
        <c:axId val="20051170"/>
      </c:lineChart>
      <c:dateAx>
        <c:axId val="24597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51170"/>
        <c:crossesAt val="0"/>
        <c:auto val="0"/>
        <c:noMultiLvlLbl val="0"/>
      </c:dateAx>
      <c:valAx>
        <c:axId val="2005117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9752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29275"/>
          <c:w val="0.2395"/>
          <c:h val="0.4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F1C1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F1C1B"/>
                </a:solidFill>
                <a:latin typeface="Arial"/>
                <a:ea typeface="Arial"/>
                <a:cs typeface="Arial"/>
              </a:rPr>
              <a:t>Petabájtok égen-földön (Lévai Péter) </a:t>
            </a:r>
          </a:p>
        </c:rich>
      </c:tx>
      <c:layout>
        <c:manualLayout>
          <c:xMode val="factor"/>
          <c:yMode val="factor"/>
          <c:x val="-0.038"/>
          <c:y val="0.05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25"/>
          <c:w val="0.662"/>
          <c:h val="0.66325"/>
        </c:manualLayout>
      </c:layout>
      <c:lineChart>
        <c:grouping val="standard"/>
        <c:varyColors val="0"/>
        <c:ser>
          <c:idx val="0"/>
          <c:order val="0"/>
          <c:tx>
            <c:strRef>
              <c:f>1_HD!$AU$359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1_HD!$AV$358:$AZ$358</c:f>
              <c:numCache/>
            </c:numRef>
          </c:cat>
          <c:val>
            <c:numRef>
              <c:f>1_HD!$AV$359:$AZ$359</c:f>
              <c:numCache/>
            </c:numRef>
          </c:val>
          <c:smooth val="0"/>
        </c:ser>
        <c:ser>
          <c:idx val="1"/>
          <c:order val="1"/>
          <c:tx>
            <c:strRef>
              <c:f>1_HD!$AU$360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1_HD!$AV$358:$AZ$358</c:f>
              <c:numCache/>
            </c:numRef>
          </c:cat>
          <c:val>
            <c:numRef>
              <c:f>1_HD!$AV$360:$AZ$360</c:f>
              <c:numCache/>
            </c:numRef>
          </c:val>
          <c:smooth val="0"/>
        </c:ser>
        <c:ser>
          <c:idx val="2"/>
          <c:order val="2"/>
          <c:tx>
            <c:strRef>
              <c:f>1_HD!$AU$361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1_HD!$AV$358:$AZ$358</c:f>
              <c:numCache/>
            </c:numRef>
          </c:cat>
          <c:val>
            <c:numRef>
              <c:f>1_HD!$AV$361:$AZ$361</c:f>
              <c:numCache/>
            </c:numRef>
          </c:val>
          <c:smooth val="0"/>
        </c:ser>
        <c:ser>
          <c:idx val="3"/>
          <c:order val="3"/>
          <c:tx>
            <c:strRef>
              <c:f>1_HD!$AU$362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1_HD!$AV$358:$AZ$358</c:f>
              <c:numCache/>
            </c:numRef>
          </c:cat>
          <c:val>
            <c:numRef>
              <c:f>1_HD!$AV$362:$AZ$362</c:f>
              <c:numCache/>
            </c:numRef>
          </c:val>
          <c:smooth val="0"/>
        </c:ser>
        <c:ser>
          <c:idx val="4"/>
          <c:order val="4"/>
          <c:tx>
            <c:strRef>
              <c:f>1_HD!$AU$363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1_HD!$AV$358:$AZ$358</c:f>
              <c:numCache/>
            </c:numRef>
          </c:cat>
          <c:val>
            <c:numRef>
              <c:f>1_HD!$AV$363:$AZ$363</c:f>
              <c:numCache/>
            </c:numRef>
          </c:val>
          <c:smooth val="0"/>
        </c:ser>
        <c:marker val="1"/>
        <c:axId val="46242803"/>
        <c:axId val="13532044"/>
      </c:lineChart>
      <c:dateAx>
        <c:axId val="46242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32044"/>
        <c:crossesAt val="0"/>
        <c:auto val="0"/>
        <c:noMultiLvlLbl val="0"/>
      </c:dateAx>
      <c:valAx>
        <c:axId val="1353204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4280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F1C1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Részecskefizika-2 (Ujvári Balázs)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2285"/>
          <c:w val="0.623"/>
          <c:h val="0.66825"/>
        </c:manualLayout>
      </c:layout>
      <c:lineChart>
        <c:grouping val="standard"/>
        <c:varyColors val="0"/>
        <c:ser>
          <c:idx val="0"/>
          <c:order val="0"/>
          <c:tx>
            <c:strRef>
              <c:f>1_HD!$AU$268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1_HD!$AV$267:$AZ$267</c:f>
              <c:numCache/>
            </c:numRef>
          </c:cat>
          <c:val>
            <c:numRef>
              <c:f>1_HD!$AV$268:$AZ$268</c:f>
              <c:numCache/>
            </c:numRef>
          </c:val>
          <c:smooth val="0"/>
        </c:ser>
        <c:ser>
          <c:idx val="1"/>
          <c:order val="1"/>
          <c:tx>
            <c:strRef>
              <c:f>1_HD!$AU$269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1_HD!$AV$267:$AZ$267</c:f>
              <c:numCache/>
            </c:numRef>
          </c:cat>
          <c:val>
            <c:numRef>
              <c:f>1_HD!$AV$269:$AZ$269</c:f>
              <c:numCache/>
            </c:numRef>
          </c:val>
          <c:smooth val="0"/>
        </c:ser>
        <c:ser>
          <c:idx val="2"/>
          <c:order val="2"/>
          <c:tx>
            <c:strRef>
              <c:f>1_HD!$AU$270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1_HD!$AV$267:$AZ$267</c:f>
              <c:numCache/>
            </c:numRef>
          </c:cat>
          <c:val>
            <c:numRef>
              <c:f>1_HD!$AV$270:$AZ$270</c:f>
              <c:numCache/>
            </c:numRef>
          </c:val>
          <c:smooth val="0"/>
        </c:ser>
        <c:ser>
          <c:idx val="3"/>
          <c:order val="3"/>
          <c:tx>
            <c:strRef>
              <c:f>1_HD!$AU$271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1_HD!$AV$267:$AZ$267</c:f>
              <c:numCache/>
            </c:numRef>
          </c:cat>
          <c:val>
            <c:numRef>
              <c:f>1_HD!$AV$271:$AZ$271</c:f>
              <c:numCache/>
            </c:numRef>
          </c:val>
          <c:smooth val="0"/>
        </c:ser>
        <c:ser>
          <c:idx val="4"/>
          <c:order val="4"/>
          <c:tx>
            <c:strRef>
              <c:f>1_HD!$AU$272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1_HD!$AV$267:$AZ$267</c:f>
              <c:numCache/>
            </c:numRef>
          </c:cat>
          <c:val>
            <c:numRef>
              <c:f>1_HD!$AV$272:$AZ$272</c:f>
              <c:numCache/>
            </c:numRef>
          </c:val>
          <c:smooth val="0"/>
        </c:ser>
        <c:marker val="1"/>
        <c:axId val="54679533"/>
        <c:axId val="22353750"/>
      </c:lineChart>
      <c:dateAx>
        <c:axId val="5467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3750"/>
        <c:crossesAt val="0"/>
        <c:auto val="0"/>
        <c:noMultiLvlLbl val="0"/>
      </c:dateAx>
      <c:valAx>
        <c:axId val="2235375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7953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F1C1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CCC vezérlő megtekintése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9025"/>
          <c:w val="0.699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1_HD!$AU$440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1_HD!$AV$439:$AZ$439</c:f>
              <c:numCache/>
            </c:numRef>
          </c:cat>
          <c:val>
            <c:numRef>
              <c:f>1_HD!$AV$440:$AZ$440</c:f>
              <c:numCache/>
            </c:numRef>
          </c:val>
          <c:smooth val="0"/>
        </c:ser>
        <c:ser>
          <c:idx val="1"/>
          <c:order val="1"/>
          <c:tx>
            <c:strRef>
              <c:f>1_HD!$AU$441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1_HD!$AV$439:$AZ$439</c:f>
              <c:numCache/>
            </c:numRef>
          </c:cat>
          <c:val>
            <c:numRef>
              <c:f>1_HD!$AV$441:$AZ$441</c:f>
              <c:numCache/>
            </c:numRef>
          </c:val>
          <c:smooth val="0"/>
        </c:ser>
        <c:ser>
          <c:idx val="2"/>
          <c:order val="2"/>
          <c:tx>
            <c:strRef>
              <c:f>1_HD!$AU$442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1_HD!$AV$439:$AZ$439</c:f>
              <c:numCache/>
            </c:numRef>
          </c:cat>
          <c:val>
            <c:numRef>
              <c:f>1_HD!$AV$442:$AZ$442</c:f>
              <c:numCache/>
            </c:numRef>
          </c:val>
          <c:smooth val="0"/>
        </c:ser>
        <c:ser>
          <c:idx val="3"/>
          <c:order val="3"/>
          <c:tx>
            <c:strRef>
              <c:f>1_HD!$AU$443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1_HD!$AV$439:$AZ$439</c:f>
              <c:numCache/>
            </c:numRef>
          </c:cat>
          <c:val>
            <c:numRef>
              <c:f>1_HD!$AV$443:$AZ$443</c:f>
              <c:numCache/>
            </c:numRef>
          </c:val>
          <c:smooth val="0"/>
        </c:ser>
        <c:ser>
          <c:idx val="4"/>
          <c:order val="4"/>
          <c:tx>
            <c:strRef>
              <c:f>1_HD!$AU$444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1_HD!$AV$439:$AZ$439</c:f>
              <c:numCache/>
            </c:numRef>
          </c:cat>
          <c:val>
            <c:numRef>
              <c:f>1_HD!$AV$444:$AZ$444</c:f>
              <c:numCache/>
            </c:numRef>
          </c:val>
          <c:smooth val="0"/>
        </c:ser>
        <c:marker val="1"/>
        <c:axId val="66966023"/>
        <c:axId val="65823296"/>
      </c:lineChart>
      <c:dateAx>
        <c:axId val="66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23296"/>
        <c:crossesAt val="0"/>
        <c:auto val="0"/>
        <c:noMultiLvlLbl val="0"/>
      </c:dateAx>
      <c:valAx>
        <c:axId val="6582329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6602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F1C1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Adatelemzés (Krasznahorkay A.)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24875"/>
          <c:w val="0.63025"/>
          <c:h val="0.677"/>
        </c:manualLayout>
      </c:layout>
      <c:lineChart>
        <c:grouping val="standard"/>
        <c:varyColors val="0"/>
        <c:ser>
          <c:idx val="0"/>
          <c:order val="0"/>
          <c:tx>
            <c:strRef>
              <c:f>1_HD!$AU$90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1_HD!$AV$89:$AZ$89</c:f>
              <c:numCache/>
            </c:numRef>
          </c:cat>
          <c:val>
            <c:numRef>
              <c:f>1_HD!$AV$90:$AZ$90</c:f>
              <c:numCache/>
            </c:numRef>
          </c:val>
          <c:smooth val="0"/>
        </c:ser>
        <c:ser>
          <c:idx val="1"/>
          <c:order val="1"/>
          <c:tx>
            <c:strRef>
              <c:f>1_HD!$AU$91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1_HD!$AV$89:$AZ$89</c:f>
              <c:numCache/>
            </c:numRef>
          </c:cat>
          <c:val>
            <c:numRef>
              <c:f>1_HD!$AV$91:$AZ$91</c:f>
              <c:numCache/>
            </c:numRef>
          </c:val>
          <c:smooth val="0"/>
        </c:ser>
        <c:ser>
          <c:idx val="2"/>
          <c:order val="2"/>
          <c:tx>
            <c:strRef>
              <c:f>1_HD!$AU$92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1_HD!$AV$89:$AZ$89</c:f>
              <c:numCache/>
            </c:numRef>
          </c:cat>
          <c:val>
            <c:numRef>
              <c:f>1_HD!$AV$92:$AZ$92</c:f>
              <c:numCache/>
            </c:numRef>
          </c:val>
          <c:smooth val="0"/>
        </c:ser>
        <c:ser>
          <c:idx val="3"/>
          <c:order val="3"/>
          <c:tx>
            <c:strRef>
              <c:f>1_HD!$AU$93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1_HD!$AV$89:$AZ$89</c:f>
              <c:numCache/>
            </c:numRef>
          </c:cat>
          <c:val>
            <c:numRef>
              <c:f>1_HD!$AV$93:$AZ$93</c:f>
              <c:numCache/>
            </c:numRef>
          </c:val>
          <c:smooth val="0"/>
        </c:ser>
        <c:ser>
          <c:idx val="4"/>
          <c:order val="4"/>
          <c:tx>
            <c:strRef>
              <c:f>1_HD!$AU$94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1_HD!$AV$89:$AZ$89</c:f>
              <c:numCache/>
            </c:numRef>
          </c:cat>
          <c:val>
            <c:numRef>
              <c:f>1_HD!$AV$94:$AZ$94</c:f>
              <c:numCache/>
            </c:numRef>
          </c:val>
          <c:smooth val="0"/>
        </c:ser>
        <c:marker val="1"/>
        <c:axId val="34208259"/>
        <c:axId val="39438876"/>
      </c:lineChart>
      <c:dateAx>
        <c:axId val="34208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8876"/>
        <c:crossesAt val="0"/>
        <c:auto val="0"/>
        <c:noMultiLvlLbl val="0"/>
      </c:dateAx>
      <c:valAx>
        <c:axId val="3943887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825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34225"/>
          <c:w val="0.1915"/>
          <c:h val="0.4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Magyarok a CERN-ben (Horváth Dezső)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2975"/>
          <c:w val="0.694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1_HD!$AU$196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1_HD!$AV$195:$AZ$195</c:f>
              <c:numCache/>
            </c:numRef>
          </c:cat>
          <c:val>
            <c:numRef>
              <c:f>1_HD!$AV$196:$AZ$196</c:f>
              <c:numCache/>
            </c:numRef>
          </c:val>
          <c:smooth val="0"/>
        </c:ser>
        <c:ser>
          <c:idx val="1"/>
          <c:order val="1"/>
          <c:tx>
            <c:strRef>
              <c:f>1_HD!$AU$197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1_HD!$AV$195:$AZ$195</c:f>
              <c:numCache/>
            </c:numRef>
          </c:cat>
          <c:val>
            <c:numRef>
              <c:f>1_HD!$AV$197:$AZ$197</c:f>
              <c:numCache/>
            </c:numRef>
          </c:val>
          <c:smooth val="0"/>
        </c:ser>
        <c:ser>
          <c:idx val="2"/>
          <c:order val="2"/>
          <c:tx>
            <c:strRef>
              <c:f>1_HD!$AU$198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1_HD!$AV$195:$AZ$195</c:f>
              <c:numCache/>
            </c:numRef>
          </c:cat>
          <c:val>
            <c:numRef>
              <c:f>1_HD!$AV$198:$AZ$198</c:f>
              <c:numCache/>
            </c:numRef>
          </c:val>
          <c:smooth val="0"/>
        </c:ser>
        <c:ser>
          <c:idx val="3"/>
          <c:order val="3"/>
          <c:tx>
            <c:strRef>
              <c:f>1_HD!$AU$199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1_HD!$AV$195:$AZ$195</c:f>
              <c:numCache/>
            </c:numRef>
          </c:cat>
          <c:val>
            <c:numRef>
              <c:f>1_HD!$AV$199:$AZ$199</c:f>
              <c:numCache/>
            </c:numRef>
          </c:val>
          <c:smooth val="0"/>
        </c:ser>
        <c:ser>
          <c:idx val="4"/>
          <c:order val="4"/>
          <c:tx>
            <c:strRef>
              <c:f>1_HD!$AU$200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1_HD!$AV$195:$AZ$195</c:f>
              <c:numCache/>
            </c:numRef>
          </c:cat>
          <c:val>
            <c:numRef>
              <c:f>1_HD!$AV$200:$AZ$200</c:f>
              <c:numCache/>
            </c:numRef>
          </c:val>
          <c:smooth val="0"/>
        </c:ser>
        <c:marker val="1"/>
        <c:axId val="55538753"/>
        <c:axId val="30086730"/>
      </c:lineChart>
      <c:dateAx>
        <c:axId val="55538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86730"/>
        <c:crossesAt val="0"/>
        <c:auto val="0"/>
        <c:noMultiLvlLbl val="0"/>
      </c:dateAx>
      <c:valAx>
        <c:axId val="3008673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3875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775"/>
          <c:y val="0.27575"/>
          <c:w val="0.18875"/>
          <c:h val="0.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Mikrokozmosz, Globe</a:t>
            </a:r>
          </a:p>
        </c:rich>
      </c:tx>
      <c:layout>
        <c:manualLayout>
          <c:xMode val="factor"/>
          <c:yMode val="factor"/>
          <c:x val="-0.05475"/>
          <c:y val="0.04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2295"/>
          <c:w val="0.658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1_HD!$AU$18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1_HD!$AV$17:$AZ$17</c:f>
              <c:numCache/>
            </c:numRef>
          </c:cat>
          <c:val>
            <c:numRef>
              <c:f>1_HD!$AV$18:$AZ$18</c:f>
              <c:numCache/>
            </c:numRef>
          </c:val>
          <c:smooth val="0"/>
        </c:ser>
        <c:ser>
          <c:idx val="1"/>
          <c:order val="1"/>
          <c:tx>
            <c:strRef>
              <c:f>1_HD!$AU$19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1_HD!$AV$17:$AZ$17</c:f>
              <c:numCache/>
            </c:numRef>
          </c:cat>
          <c:val>
            <c:numRef>
              <c:f>1_HD!$AV$19:$AZ$19</c:f>
              <c:numCache/>
            </c:numRef>
          </c:val>
          <c:smooth val="0"/>
        </c:ser>
        <c:ser>
          <c:idx val="2"/>
          <c:order val="2"/>
          <c:tx>
            <c:strRef>
              <c:f>1_HD!$AU$20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1_HD!$AV$17:$AZ$17</c:f>
              <c:numCache/>
            </c:numRef>
          </c:cat>
          <c:val>
            <c:numRef>
              <c:f>1_HD!$AV$20:$AZ$20</c:f>
              <c:numCache/>
            </c:numRef>
          </c:val>
          <c:smooth val="0"/>
        </c:ser>
        <c:ser>
          <c:idx val="3"/>
          <c:order val="3"/>
          <c:tx>
            <c:strRef>
              <c:f>1_HD!$AU$21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1_HD!$AV$17:$AZ$17</c:f>
              <c:numCache/>
            </c:numRef>
          </c:cat>
          <c:val>
            <c:numRef>
              <c:f>1_HD!$AV$21:$AZ$21</c:f>
              <c:numCache/>
            </c:numRef>
          </c:val>
          <c:smooth val="0"/>
        </c:ser>
        <c:ser>
          <c:idx val="4"/>
          <c:order val="4"/>
          <c:tx>
            <c:strRef>
              <c:f>1_HD!$AU$22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1_HD!$AV$17:$AZ$17</c:f>
              <c:numCache/>
            </c:numRef>
          </c:cat>
          <c:val>
            <c:numRef>
              <c:f>1_HD!$AV$22:$AZ$22</c:f>
              <c:numCache/>
            </c:numRef>
          </c:val>
          <c:smooth val="0"/>
        </c:ser>
        <c:marker val="1"/>
        <c:axId val="2345115"/>
        <c:axId val="21106036"/>
      </c:lineChart>
      <c:dateAx>
        <c:axId val="2345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06036"/>
        <c:crossesAt val="0"/>
        <c:auto val="0"/>
        <c:noMultiLvlLbl val="0"/>
      </c:dateAx>
      <c:valAx>
        <c:axId val="2110603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511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30025"/>
          <c:w val="0.22375"/>
          <c:h val="0.5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Kozmológia 2 (Horváth Dezső)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145"/>
          <c:w val="0.72025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1_HD!$AU$344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1_HD!$AV$343:$AZ$343</c:f>
              <c:numCache/>
            </c:numRef>
          </c:cat>
          <c:val>
            <c:numRef>
              <c:f>1_HD!$AV$344:$AZ$344</c:f>
              <c:numCache/>
            </c:numRef>
          </c:val>
          <c:smooth val="0"/>
        </c:ser>
        <c:ser>
          <c:idx val="1"/>
          <c:order val="1"/>
          <c:tx>
            <c:strRef>
              <c:f>1_HD!$AU$345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1_HD!$AV$343:$AZ$343</c:f>
              <c:numCache/>
            </c:numRef>
          </c:cat>
          <c:val>
            <c:numRef>
              <c:f>1_HD!$AV$345:$AZ$345</c:f>
              <c:numCache/>
            </c:numRef>
          </c:val>
          <c:smooth val="0"/>
        </c:ser>
        <c:ser>
          <c:idx val="2"/>
          <c:order val="2"/>
          <c:tx>
            <c:strRef>
              <c:f>1_HD!$AU$346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1_HD!$AV$343:$AZ$343</c:f>
              <c:numCache/>
            </c:numRef>
          </c:cat>
          <c:val>
            <c:numRef>
              <c:f>1_HD!$AV$346:$AZ$346</c:f>
              <c:numCache/>
            </c:numRef>
          </c:val>
          <c:smooth val="0"/>
        </c:ser>
        <c:ser>
          <c:idx val="3"/>
          <c:order val="3"/>
          <c:tx>
            <c:strRef>
              <c:f>1_HD!$AU$347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1_HD!$AV$343:$AZ$343</c:f>
              <c:numCache/>
            </c:numRef>
          </c:cat>
          <c:val>
            <c:numRef>
              <c:f>1_HD!$AV$347:$AZ$347</c:f>
              <c:numCache/>
            </c:numRef>
          </c:val>
          <c:smooth val="0"/>
        </c:ser>
        <c:ser>
          <c:idx val="4"/>
          <c:order val="4"/>
          <c:tx>
            <c:strRef>
              <c:f>1_HD!$AU$348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1_HD!$AV$343:$AZ$343</c:f>
              <c:numCache/>
            </c:numRef>
          </c:cat>
          <c:val>
            <c:numRef>
              <c:f>1_HD!$AV$348:$AZ$348</c:f>
              <c:numCache/>
            </c:numRef>
          </c:val>
          <c:smooth val="0"/>
        </c:ser>
        <c:marker val="1"/>
        <c:axId val="55736597"/>
        <c:axId val="31867326"/>
      </c:lineChart>
      <c:dateAx>
        <c:axId val="5573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7326"/>
        <c:crossesAt val="0"/>
        <c:auto val="0"/>
        <c:noMultiLvlLbl val="0"/>
      </c:dateAx>
      <c:valAx>
        <c:axId val="3186732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3659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F1C1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Beszélgetés John Ellis-szel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8825"/>
          <c:w val="0.686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1_HD!$AU$412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1_HD!$AV$411:$AZ$411</c:f>
              <c:numCache/>
            </c:numRef>
          </c:cat>
          <c:val>
            <c:numRef>
              <c:f>1_HD!$AV$412:$AZ$412</c:f>
              <c:numCache/>
            </c:numRef>
          </c:val>
          <c:smooth val="0"/>
        </c:ser>
        <c:ser>
          <c:idx val="1"/>
          <c:order val="1"/>
          <c:tx>
            <c:strRef>
              <c:f>1_HD!$AU$413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1_HD!$AV$411:$AZ$411</c:f>
              <c:numCache/>
            </c:numRef>
          </c:cat>
          <c:val>
            <c:numRef>
              <c:f>1_HD!$AV$413:$AZ$413</c:f>
              <c:numCache/>
            </c:numRef>
          </c:val>
          <c:smooth val="0"/>
        </c:ser>
        <c:ser>
          <c:idx val="2"/>
          <c:order val="2"/>
          <c:tx>
            <c:strRef>
              <c:f>1_HD!$AU$414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1_HD!$AV$411:$AZ$411</c:f>
              <c:numCache/>
            </c:numRef>
          </c:cat>
          <c:val>
            <c:numRef>
              <c:f>1_HD!$AV$414:$AZ$414</c:f>
              <c:numCache/>
            </c:numRef>
          </c:val>
          <c:smooth val="0"/>
        </c:ser>
        <c:ser>
          <c:idx val="3"/>
          <c:order val="3"/>
          <c:tx>
            <c:strRef>
              <c:f>1_HD!$AU$415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1_HD!$AV$411:$AZ$411</c:f>
              <c:numCache/>
            </c:numRef>
          </c:cat>
          <c:val>
            <c:numRef>
              <c:f>1_HD!$AV$415:$AZ$415</c:f>
              <c:numCache/>
            </c:numRef>
          </c:val>
          <c:smooth val="0"/>
        </c:ser>
        <c:ser>
          <c:idx val="4"/>
          <c:order val="4"/>
          <c:tx>
            <c:strRef>
              <c:f>1_HD!$AU$416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1_HD!$AV$411:$AZ$411</c:f>
              <c:numCache/>
            </c:numRef>
          </c:cat>
          <c:val>
            <c:numRef>
              <c:f>1_HD!$AV$416:$AZ$416</c:f>
              <c:numCache/>
            </c:numRef>
          </c:val>
          <c:smooth val="0"/>
        </c:ser>
        <c:marker val="1"/>
        <c:axId val="18370479"/>
        <c:axId val="31116584"/>
      </c:lineChart>
      <c:dateAx>
        <c:axId val="18370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16584"/>
        <c:crossesAt val="0"/>
        <c:auto val="0"/>
        <c:noMultiLvlLbl val="0"/>
      </c:dateAx>
      <c:valAx>
        <c:axId val="3111658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047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F1C1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F1C1B"/>
                </a:solidFill>
                <a:latin typeface="Arial"/>
                <a:ea typeface="Arial"/>
                <a:cs typeface="Arial"/>
              </a:rPr>
              <a:t>Az előadók válaszai a kérdésekre, vita </a:t>
            </a:r>
          </a:p>
        </c:rich>
      </c:tx>
      <c:layout>
        <c:manualLayout>
          <c:xMode val="factor"/>
          <c:yMode val="factor"/>
          <c:x val="-0.065"/>
          <c:y val="0.05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2505"/>
          <c:w val="0.7115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1_HD!$AU$426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1_HD!$AV$425:$AZ$425</c:f>
              <c:numCache/>
            </c:numRef>
          </c:cat>
          <c:val>
            <c:numRef>
              <c:f>1_HD!$AV$426:$AZ$426</c:f>
              <c:numCache/>
            </c:numRef>
          </c:val>
          <c:smooth val="0"/>
        </c:ser>
        <c:ser>
          <c:idx val="1"/>
          <c:order val="1"/>
          <c:tx>
            <c:strRef>
              <c:f>1_HD!$AU$427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1_HD!$AV$425:$AZ$425</c:f>
              <c:numCache/>
            </c:numRef>
          </c:cat>
          <c:val>
            <c:numRef>
              <c:f>1_HD!$AV$427:$AZ$427</c:f>
              <c:numCache/>
            </c:numRef>
          </c:val>
          <c:smooth val="0"/>
        </c:ser>
        <c:ser>
          <c:idx val="2"/>
          <c:order val="2"/>
          <c:tx>
            <c:strRef>
              <c:f>1_HD!$AU$428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1_HD!$AV$425:$AZ$425</c:f>
              <c:numCache/>
            </c:numRef>
          </c:cat>
          <c:val>
            <c:numRef>
              <c:f>1_HD!$AV$428:$AZ$428</c:f>
              <c:numCache/>
            </c:numRef>
          </c:val>
          <c:smooth val="0"/>
        </c:ser>
        <c:ser>
          <c:idx val="3"/>
          <c:order val="3"/>
          <c:tx>
            <c:strRef>
              <c:f>1_HD!$AU$429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1_HD!$AV$425:$AZ$425</c:f>
              <c:numCache/>
            </c:numRef>
          </c:cat>
          <c:val>
            <c:numRef>
              <c:f>1_HD!$AV$429:$AZ$429</c:f>
              <c:numCache/>
            </c:numRef>
          </c:val>
          <c:smooth val="0"/>
        </c:ser>
        <c:ser>
          <c:idx val="4"/>
          <c:order val="4"/>
          <c:tx>
            <c:strRef>
              <c:f>1_HD!$AU$430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1_HD!$AV$425:$AZ$425</c:f>
              <c:numCache/>
            </c:numRef>
          </c:cat>
          <c:val>
            <c:numRef>
              <c:f>1_HD!$AV$430:$AZ$430</c:f>
              <c:numCache/>
            </c:numRef>
          </c:val>
          <c:smooth val="0"/>
        </c:ser>
        <c:marker val="1"/>
        <c:axId val="11613801"/>
        <c:axId val="37415346"/>
      </c:lineChart>
      <c:dateAx>
        <c:axId val="1161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15346"/>
        <c:crossesAt val="0"/>
        <c:auto val="0"/>
        <c:noMultiLvlLbl val="0"/>
      </c:dateAx>
      <c:valAx>
        <c:axId val="3741534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1380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F1C1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Iskolások (Béni Noémi, Oláh Éva)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595"/>
          <c:w val="0.66325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1_HD!$AU$511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1_HD!$AV$510:$AZ$510</c:f>
              <c:numCache/>
            </c:numRef>
          </c:cat>
          <c:val>
            <c:numRef>
              <c:f>1_HD!$AV$511:$AZ$511</c:f>
              <c:numCache/>
            </c:numRef>
          </c:val>
          <c:smooth val="0"/>
        </c:ser>
        <c:ser>
          <c:idx val="1"/>
          <c:order val="1"/>
          <c:tx>
            <c:strRef>
              <c:f>1_HD!$AU$512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1_HD!$AV$510:$AZ$510</c:f>
              <c:numCache/>
            </c:numRef>
          </c:cat>
          <c:val>
            <c:numRef>
              <c:f>1_HD!$AV$512:$AZ$512</c:f>
              <c:numCache/>
            </c:numRef>
          </c:val>
          <c:smooth val="0"/>
        </c:ser>
        <c:ser>
          <c:idx val="2"/>
          <c:order val="2"/>
          <c:tx>
            <c:strRef>
              <c:f>1_HD!$AU$513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1_HD!$AV$510:$AZ$510</c:f>
              <c:numCache/>
            </c:numRef>
          </c:cat>
          <c:val>
            <c:numRef>
              <c:f>1_HD!$AV$513:$AZ$513</c:f>
              <c:numCache/>
            </c:numRef>
          </c:val>
          <c:smooth val="0"/>
        </c:ser>
        <c:ser>
          <c:idx val="3"/>
          <c:order val="3"/>
          <c:tx>
            <c:strRef>
              <c:f>1_HD!$AU$514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1_HD!$AV$510:$AZ$510</c:f>
              <c:numCache/>
            </c:numRef>
          </c:cat>
          <c:val>
            <c:numRef>
              <c:f>1_HD!$AV$514:$AZ$514</c:f>
              <c:numCache/>
            </c:numRef>
          </c:val>
          <c:smooth val="0"/>
        </c:ser>
        <c:ser>
          <c:idx val="4"/>
          <c:order val="4"/>
          <c:tx>
            <c:strRef>
              <c:f>1_HD!$AU$515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1_HD!$AV$510:$AZ$510</c:f>
              <c:numCache/>
            </c:numRef>
          </c:cat>
          <c:val>
            <c:numRef>
              <c:f>1_HD!$AV$515:$AZ$515</c:f>
              <c:numCache/>
            </c:numRef>
          </c:val>
          <c:smooth val="0"/>
        </c:ser>
        <c:marker val="1"/>
        <c:axId val="1193795"/>
        <c:axId val="10744156"/>
      </c:lineChart>
      <c:dateAx>
        <c:axId val="119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44156"/>
        <c:crossesAt val="0"/>
        <c:auto val="0"/>
        <c:noMultiLvlLbl val="0"/>
      </c:dateAx>
      <c:valAx>
        <c:axId val="1074415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79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4131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Adatközpont (Darvas Dániel)</a:t>
            </a:r>
          </a:p>
        </c:rich>
      </c:tx>
      <c:layout>
        <c:manualLayout>
          <c:xMode val="factor"/>
          <c:yMode val="factor"/>
          <c:x val="-0.03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625"/>
          <c:w val="0.678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1_HD!$AU$307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1_HD!$AV$307:$AZ$307</c:f>
              <c:numCache/>
            </c:numRef>
          </c:val>
          <c:smooth val="0"/>
        </c:ser>
        <c:ser>
          <c:idx val="1"/>
          <c:order val="1"/>
          <c:tx>
            <c:strRef>
              <c:f>1_HD!$AU$308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1_HD!$AV$308:$AZ$308</c:f>
              <c:numCache/>
            </c:numRef>
          </c:val>
          <c:smooth val="0"/>
        </c:ser>
        <c:ser>
          <c:idx val="2"/>
          <c:order val="2"/>
          <c:tx>
            <c:strRef>
              <c:f>1_HD!$AU$309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1_HD!$AV$309:$AZ$309</c:f>
              <c:numCache/>
            </c:numRef>
          </c:val>
          <c:smooth val="0"/>
        </c:ser>
        <c:ser>
          <c:idx val="3"/>
          <c:order val="3"/>
          <c:tx>
            <c:strRef>
              <c:f>1_HD!$AU$310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1_HD!$AV$310:$AZ$310</c:f>
              <c:numCache/>
            </c:numRef>
          </c:val>
          <c:smooth val="0"/>
        </c:ser>
        <c:ser>
          <c:idx val="4"/>
          <c:order val="4"/>
          <c:tx>
            <c:strRef>
              <c:f>1_HD!$AU$311</c:f>
            </c:strRef>
          </c:tx>
          <c:spPr>
            <a:ln w="127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val>
            <c:numRef>
              <c:f>1_HD!$AV$311:$AZ$311</c:f>
              <c:numCache/>
            </c:numRef>
          </c:val>
          <c:smooth val="0"/>
        </c:ser>
        <c:marker val="1"/>
        <c:axId val="29588541"/>
        <c:axId val="64970278"/>
      </c:lineChart>
      <c:catAx>
        <c:axId val="2958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0278"/>
        <c:crossesAt val="0"/>
        <c:auto val="0"/>
        <c:lblOffset val="100"/>
        <c:noMultiLvlLbl val="0"/>
      </c:catAx>
      <c:valAx>
        <c:axId val="6497027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8854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1"/>
          <c:y val="0.33475"/>
          <c:w val="0.191"/>
          <c:h val="0.5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CMS (Szillási Zoltán, Béni Noémi)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22925"/>
          <c:w val="0.67775"/>
          <c:h val="0.7035"/>
        </c:manualLayout>
      </c:layout>
      <c:lineChart>
        <c:grouping val="standard"/>
        <c:varyColors val="0"/>
        <c:ser>
          <c:idx val="0"/>
          <c:order val="0"/>
          <c:tx>
            <c:strRef>
              <c:f>1_HD!$AU$470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1_HD!$AV$469:$AZ$469</c:f>
              <c:numCache/>
            </c:numRef>
          </c:cat>
          <c:val>
            <c:numRef>
              <c:f>1_HD!$AV$470:$AZ$470</c:f>
              <c:numCache/>
            </c:numRef>
          </c:val>
          <c:smooth val="0"/>
        </c:ser>
        <c:ser>
          <c:idx val="1"/>
          <c:order val="1"/>
          <c:tx>
            <c:strRef>
              <c:f>1_HD!$AU$471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1_HD!$AV$469:$AZ$469</c:f>
              <c:numCache/>
            </c:numRef>
          </c:cat>
          <c:val>
            <c:numRef>
              <c:f>1_HD!$AV$471:$AZ$471</c:f>
              <c:numCache/>
            </c:numRef>
          </c:val>
          <c:smooth val="0"/>
        </c:ser>
        <c:ser>
          <c:idx val="2"/>
          <c:order val="2"/>
          <c:tx>
            <c:strRef>
              <c:f>1_HD!$AU$472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1_HD!$AV$469:$AZ$469</c:f>
              <c:numCache/>
            </c:numRef>
          </c:cat>
          <c:val>
            <c:numRef>
              <c:f>1_HD!$AV$472:$AZ$472</c:f>
              <c:numCache/>
            </c:numRef>
          </c:val>
          <c:smooth val="0"/>
        </c:ser>
        <c:ser>
          <c:idx val="3"/>
          <c:order val="3"/>
          <c:tx>
            <c:strRef>
              <c:f>1_HD!$AU$473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1_HD!$AV$469:$AZ$469</c:f>
              <c:numCache/>
            </c:numRef>
          </c:cat>
          <c:val>
            <c:numRef>
              <c:f>1_HD!$AV$473:$AZ$473</c:f>
              <c:numCache/>
            </c:numRef>
          </c:val>
          <c:smooth val="0"/>
        </c:ser>
        <c:ser>
          <c:idx val="4"/>
          <c:order val="4"/>
          <c:tx>
            <c:strRef>
              <c:f>1_HD!$AU$474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1_HD!$AV$469:$AZ$469</c:f>
              <c:numCache/>
            </c:numRef>
          </c:cat>
          <c:val>
            <c:numRef>
              <c:f>1_HD!$AV$474:$AZ$474</c:f>
              <c:numCache/>
            </c:numRef>
          </c:val>
          <c:smooth val="0"/>
        </c:ser>
        <c:marker val="1"/>
        <c:axId val="47861591"/>
        <c:axId val="28101136"/>
      </c:lineChart>
      <c:catAx>
        <c:axId val="4786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01136"/>
        <c:crossesAt val="0"/>
        <c:auto val="0"/>
        <c:lblOffset val="100"/>
        <c:noMultiLvlLbl val="0"/>
      </c:catAx>
      <c:valAx>
        <c:axId val="2810113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6159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3355"/>
          <c:w val="0.19125"/>
          <c:h val="0.5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Kérdések, válaszok, vita - 2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22875"/>
          <c:w val="0.678"/>
          <c:h val="0.7055"/>
        </c:manualLayout>
      </c:layout>
      <c:lineChart>
        <c:grouping val="standard"/>
        <c:varyColors val="0"/>
        <c:ser>
          <c:idx val="0"/>
          <c:order val="0"/>
          <c:tx>
            <c:strRef>
              <c:f>1_HD!$AU$484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1_HD!$AV$483:$AZ$483</c:f>
              <c:numCache/>
            </c:numRef>
          </c:cat>
          <c:val>
            <c:numRef>
              <c:f>1_HD!$AV$484:$AZ$484</c:f>
              <c:numCache/>
            </c:numRef>
          </c:val>
          <c:smooth val="0"/>
        </c:ser>
        <c:ser>
          <c:idx val="1"/>
          <c:order val="1"/>
          <c:tx>
            <c:strRef>
              <c:f>1_HD!$AU$485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1_HD!$AV$483:$AZ$483</c:f>
              <c:numCache/>
            </c:numRef>
          </c:cat>
          <c:val>
            <c:numRef>
              <c:f>1_HD!$AV$485:$AZ$485</c:f>
              <c:numCache/>
            </c:numRef>
          </c:val>
          <c:smooth val="0"/>
        </c:ser>
        <c:ser>
          <c:idx val="2"/>
          <c:order val="2"/>
          <c:tx>
            <c:strRef>
              <c:f>1_HD!$AU$486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1_HD!$AV$483:$AZ$483</c:f>
              <c:numCache/>
            </c:numRef>
          </c:cat>
          <c:val>
            <c:numRef>
              <c:f>1_HD!$AV$486:$AZ$486</c:f>
              <c:numCache/>
            </c:numRef>
          </c:val>
          <c:smooth val="0"/>
        </c:ser>
        <c:ser>
          <c:idx val="3"/>
          <c:order val="3"/>
          <c:tx>
            <c:strRef>
              <c:f>1_HD!$AU$487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1_HD!$AV$483:$AZ$483</c:f>
              <c:numCache/>
            </c:numRef>
          </c:cat>
          <c:val>
            <c:numRef>
              <c:f>1_HD!$AV$487:$AZ$487</c:f>
              <c:numCache/>
            </c:numRef>
          </c:val>
          <c:smooth val="0"/>
        </c:ser>
        <c:ser>
          <c:idx val="4"/>
          <c:order val="4"/>
          <c:tx>
            <c:strRef>
              <c:f>1_HD!$AU$488</c:f>
            </c:strRef>
          </c:tx>
          <c:spPr>
            <a:ln w="127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1_HD!$AV$483:$AZ$483</c:f>
              <c:numCache/>
            </c:numRef>
          </c:cat>
          <c:val>
            <c:numRef>
              <c:f>1_HD!$AV$488:$AZ$488</c:f>
              <c:numCache/>
            </c:numRef>
          </c:val>
          <c:smooth val="0"/>
        </c:ser>
        <c:marker val="1"/>
        <c:axId val="51583633"/>
        <c:axId val="61599514"/>
      </c:lineChart>
      <c:catAx>
        <c:axId val="51583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9514"/>
        <c:crossesAt val="0"/>
        <c:auto val="0"/>
        <c:lblOffset val="100"/>
        <c:noMultiLvlLbl val="0"/>
      </c:catAx>
      <c:valAx>
        <c:axId val="6159951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8363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1"/>
          <c:y val="0.3355"/>
          <c:w val="0.19125"/>
          <c:h val="0.5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Programzárás (Jeff Wiener, Sascha Schmeling)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22975"/>
          <c:w val="0.67775"/>
          <c:h val="0.70125"/>
        </c:manualLayout>
      </c:layout>
      <c:lineChart>
        <c:grouping val="standard"/>
        <c:varyColors val="0"/>
        <c:ser>
          <c:idx val="0"/>
          <c:order val="0"/>
          <c:tx>
            <c:strRef>
              <c:f>1_HD!$AU$498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1_HD!$AV$497:$AZ$497</c:f>
              <c:numCache/>
            </c:numRef>
          </c:cat>
          <c:val>
            <c:numRef>
              <c:f>1_HD!$AV$498:$AZ$498</c:f>
              <c:numCache/>
            </c:numRef>
          </c:val>
          <c:smooth val="0"/>
        </c:ser>
        <c:ser>
          <c:idx val="1"/>
          <c:order val="1"/>
          <c:tx>
            <c:strRef>
              <c:f>1_HD!$AU$499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1_HD!$AV$497:$AZ$497</c:f>
              <c:numCache/>
            </c:numRef>
          </c:cat>
          <c:val>
            <c:numRef>
              <c:f>1_HD!$AV$499:$AZ$499</c:f>
              <c:numCache/>
            </c:numRef>
          </c:val>
          <c:smooth val="0"/>
        </c:ser>
        <c:ser>
          <c:idx val="2"/>
          <c:order val="2"/>
          <c:tx>
            <c:strRef>
              <c:f>1_HD!$AU$500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1_HD!$AV$497:$AZ$497</c:f>
              <c:numCache/>
            </c:numRef>
          </c:cat>
          <c:val>
            <c:numRef>
              <c:f>1_HD!$AV$500:$AZ$500</c:f>
              <c:numCache/>
            </c:numRef>
          </c:val>
          <c:smooth val="0"/>
        </c:ser>
        <c:ser>
          <c:idx val="3"/>
          <c:order val="3"/>
          <c:tx>
            <c:strRef>
              <c:f>1_HD!$AU$501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1_HD!$AV$497:$AZ$497</c:f>
              <c:numCache/>
            </c:numRef>
          </c:cat>
          <c:val>
            <c:numRef>
              <c:f>1_HD!$AV$501:$AZ$501</c:f>
              <c:numCache/>
            </c:numRef>
          </c:val>
          <c:smooth val="0"/>
        </c:ser>
        <c:ser>
          <c:idx val="4"/>
          <c:order val="4"/>
          <c:tx>
            <c:strRef>
              <c:f>1_HD!$AU$502</c:f>
            </c:strRef>
          </c:tx>
          <c:spPr>
            <a:ln w="127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1_HD!$AV$497:$AZ$497</c:f>
              <c:numCache/>
            </c:numRef>
          </c:cat>
          <c:val>
            <c:numRef>
              <c:f>1_HD!$AV$502:$AZ$502</c:f>
              <c:numCache/>
            </c:numRef>
          </c:val>
          <c:smooth val="0"/>
        </c:ser>
        <c:marker val="1"/>
        <c:axId val="17524715"/>
        <c:axId val="23504708"/>
      </c:lineChart>
      <c:catAx>
        <c:axId val="1752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04708"/>
        <c:crossesAt val="0"/>
        <c:auto val="0"/>
        <c:lblOffset val="100"/>
        <c:noMultiLvlLbl val="0"/>
      </c:catAx>
      <c:valAx>
        <c:axId val="2350470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2471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3355"/>
          <c:w val="0.19125"/>
          <c:h val="0.5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AMS-2 vezérlő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6325"/>
          <c:w val="0.6677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1_HD!$AU$455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1_HD!$AV$454:$AZ$454</c:f>
              <c:numCache/>
            </c:numRef>
          </c:cat>
          <c:val>
            <c:numRef>
              <c:f>1_HD!$AV$455:$AZ$455</c:f>
              <c:numCache/>
            </c:numRef>
          </c:val>
          <c:smooth val="0"/>
        </c:ser>
        <c:ser>
          <c:idx val="1"/>
          <c:order val="1"/>
          <c:tx>
            <c:strRef>
              <c:f>1_HD!$AU$456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1_HD!$AV$454:$AZ$454</c:f>
              <c:numCache/>
            </c:numRef>
          </c:cat>
          <c:val>
            <c:numRef>
              <c:f>1_HD!$AV$456:$AZ$456</c:f>
              <c:numCache/>
            </c:numRef>
          </c:val>
          <c:smooth val="0"/>
        </c:ser>
        <c:ser>
          <c:idx val="2"/>
          <c:order val="2"/>
          <c:tx>
            <c:strRef>
              <c:f>1_HD!$AU$457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1_HD!$AV$454:$AZ$454</c:f>
              <c:numCache/>
            </c:numRef>
          </c:cat>
          <c:val>
            <c:numRef>
              <c:f>1_HD!$AV$457:$AZ$457</c:f>
              <c:numCache/>
            </c:numRef>
          </c:val>
          <c:smooth val="0"/>
        </c:ser>
        <c:ser>
          <c:idx val="3"/>
          <c:order val="3"/>
          <c:tx>
            <c:strRef>
              <c:f>1_HD!$AU$458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1_HD!$AV$454:$AZ$454</c:f>
              <c:numCache/>
            </c:numRef>
          </c:cat>
          <c:val>
            <c:numRef>
              <c:f>1_HD!$AV$458:$AZ$458</c:f>
              <c:numCache/>
            </c:numRef>
          </c:val>
          <c:smooth val="0"/>
        </c:ser>
        <c:ser>
          <c:idx val="4"/>
          <c:order val="4"/>
          <c:tx>
            <c:strRef>
              <c:f>1_HD!$AU$459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1_HD!$AV$454:$AZ$454</c:f>
              <c:numCache/>
            </c:numRef>
          </c:cat>
          <c:val>
            <c:numRef>
              <c:f>1_HD!$AV$459:$AZ$459</c:f>
              <c:numCache/>
            </c:numRef>
          </c:val>
          <c:smooth val="0"/>
        </c:ser>
        <c:marker val="1"/>
        <c:axId val="19405565"/>
        <c:axId val="40432358"/>
      </c:lineChart>
      <c:dateAx>
        <c:axId val="1940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32358"/>
        <c:crossesAt val="0"/>
        <c:auto val="0"/>
        <c:noMultiLvlLbl val="0"/>
      </c:dateAx>
      <c:valAx>
        <c:axId val="4043235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556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33775"/>
          <c:w val="0.2115"/>
          <c:h val="0.4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A magyar HSSIP (Sascha Schmeling, Oláh Éva)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825"/>
          <c:w val="0.6805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1_HD!$AU$143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1_HD!$AV$142:$AZ$142</c:f>
              <c:numCache/>
            </c:numRef>
          </c:cat>
          <c:val>
            <c:numRef>
              <c:f>1_HD!$AV$143:$AZ$143</c:f>
              <c:numCache/>
            </c:numRef>
          </c:val>
          <c:smooth val="0"/>
        </c:ser>
        <c:ser>
          <c:idx val="1"/>
          <c:order val="1"/>
          <c:tx>
            <c:strRef>
              <c:f>1_HD!$AU$144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1_HD!$AV$142:$AZ$142</c:f>
              <c:numCache/>
            </c:numRef>
          </c:cat>
          <c:val>
            <c:numRef>
              <c:f>1_HD!$AV$144:$AZ$144</c:f>
              <c:numCache/>
            </c:numRef>
          </c:val>
          <c:smooth val="0"/>
        </c:ser>
        <c:ser>
          <c:idx val="2"/>
          <c:order val="2"/>
          <c:tx>
            <c:strRef>
              <c:f>1_HD!$AU$145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1_HD!$AV$142:$AZ$142</c:f>
              <c:numCache/>
            </c:numRef>
          </c:cat>
          <c:val>
            <c:numRef>
              <c:f>1_HD!$AV$145:$AZ$145</c:f>
              <c:numCache/>
            </c:numRef>
          </c:val>
          <c:smooth val="0"/>
        </c:ser>
        <c:ser>
          <c:idx val="3"/>
          <c:order val="3"/>
          <c:tx>
            <c:strRef>
              <c:f>1_HD!$AU$146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1_HD!$AV$142:$AZ$142</c:f>
              <c:numCache/>
            </c:numRef>
          </c:cat>
          <c:val>
            <c:numRef>
              <c:f>1_HD!$AV$146:$AZ$146</c:f>
              <c:numCache/>
            </c:numRef>
          </c:val>
          <c:smooth val="0"/>
        </c:ser>
        <c:ser>
          <c:idx val="4"/>
          <c:order val="4"/>
          <c:tx>
            <c:strRef>
              <c:f>1_HD!$AU$147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1_HD!$AV$142:$AZ$142</c:f>
              <c:numCache/>
            </c:numRef>
          </c:cat>
          <c:val>
            <c:numRef>
              <c:f>1_HD!$AV$147:$AZ$147</c:f>
              <c:numCache/>
            </c:numRef>
          </c:val>
          <c:smooth val="0"/>
        </c:ser>
        <c:marker val="1"/>
        <c:axId val="28346903"/>
        <c:axId val="53795536"/>
      </c:lineChart>
      <c:dateAx>
        <c:axId val="2834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95536"/>
        <c:crossesAt val="0"/>
        <c:auto val="0"/>
        <c:noMultiLvlLbl val="0"/>
      </c:dateAx>
      <c:valAx>
        <c:axId val="5379553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690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25925"/>
          <c:w val="0.1855"/>
          <c:h val="0.6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Kamraépítés-2: huzalozás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22175"/>
          <c:w val="0.648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1_HD!$AU$211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1_HD!$AV$210:$AZ$210</c:f>
              <c:numCache/>
            </c:numRef>
          </c:cat>
          <c:val>
            <c:numRef>
              <c:f>1_HD!$AV$211:$AZ$211</c:f>
              <c:numCache/>
            </c:numRef>
          </c:val>
          <c:smooth val="0"/>
        </c:ser>
        <c:ser>
          <c:idx val="1"/>
          <c:order val="1"/>
          <c:tx>
            <c:strRef>
              <c:f>1_HD!$AU$212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1_HD!$AV$210:$AZ$210</c:f>
              <c:numCache/>
            </c:numRef>
          </c:cat>
          <c:val>
            <c:numRef>
              <c:f>1_HD!$AV$212:$AZ$212</c:f>
              <c:numCache/>
            </c:numRef>
          </c:val>
          <c:smooth val="0"/>
        </c:ser>
        <c:ser>
          <c:idx val="2"/>
          <c:order val="2"/>
          <c:tx>
            <c:strRef>
              <c:f>1_HD!$AU$213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1_HD!$AV$210:$AZ$210</c:f>
              <c:numCache/>
            </c:numRef>
          </c:cat>
          <c:val>
            <c:numRef>
              <c:f>1_HD!$AV$213:$AZ$213</c:f>
              <c:numCache/>
            </c:numRef>
          </c:val>
          <c:smooth val="0"/>
        </c:ser>
        <c:ser>
          <c:idx val="3"/>
          <c:order val="3"/>
          <c:tx>
            <c:strRef>
              <c:f>1_HD!$AU$214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1_HD!$AV$210:$AZ$210</c:f>
              <c:numCache/>
            </c:numRef>
          </c:cat>
          <c:val>
            <c:numRef>
              <c:f>1_HD!$AV$214:$AZ$214</c:f>
              <c:numCache/>
            </c:numRef>
          </c:val>
          <c:smooth val="0"/>
        </c:ser>
        <c:ser>
          <c:idx val="4"/>
          <c:order val="4"/>
          <c:tx>
            <c:strRef>
              <c:f>1_HD!$AU$215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1_HD!$AV$210:$AZ$210</c:f>
              <c:numCache/>
            </c:numRef>
          </c:cat>
          <c:val>
            <c:numRef>
              <c:f>1_HD!$AV$215:$AZ$215</c:f>
              <c:numCache/>
            </c:numRef>
          </c:val>
          <c:smooth val="0"/>
        </c:ser>
        <c:marker val="1"/>
        <c:axId val="14397777"/>
        <c:axId val="62471130"/>
      </c:lineChart>
      <c:dateAx>
        <c:axId val="14397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71130"/>
        <c:crossesAt val="0"/>
        <c:auto val="0"/>
        <c:noMultiLvlLbl val="0"/>
      </c:dateAx>
      <c:valAx>
        <c:axId val="6247113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777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415"/>
          <c:y val="0.35375"/>
          <c:w val="0.19975"/>
          <c:h val="0.5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Részecskedetektorok (Varga Dezső)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795"/>
          <c:w val="0.617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1_HD!$AU$226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1_HD!$AV$225:$AZ$225</c:f>
              <c:numCache/>
            </c:numRef>
          </c:cat>
          <c:val>
            <c:numRef>
              <c:f>1_HD!$AV$226:$AZ$226</c:f>
              <c:numCache/>
            </c:numRef>
          </c:val>
          <c:smooth val="0"/>
        </c:ser>
        <c:ser>
          <c:idx val="1"/>
          <c:order val="1"/>
          <c:tx>
            <c:strRef>
              <c:f>1_HD!$AU$227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1_HD!$AV$225:$AZ$225</c:f>
              <c:numCache/>
            </c:numRef>
          </c:cat>
          <c:val>
            <c:numRef>
              <c:f>1_HD!$AV$227:$AZ$227</c:f>
              <c:numCache/>
            </c:numRef>
          </c:val>
          <c:smooth val="0"/>
        </c:ser>
        <c:ser>
          <c:idx val="2"/>
          <c:order val="2"/>
          <c:tx>
            <c:strRef>
              <c:f>1_HD!$AU$228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1_HD!$AV$225:$AZ$225</c:f>
              <c:numCache/>
            </c:numRef>
          </c:cat>
          <c:val>
            <c:numRef>
              <c:f>1_HD!$AV$228:$AZ$228</c:f>
              <c:numCache/>
            </c:numRef>
          </c:val>
          <c:smooth val="0"/>
        </c:ser>
        <c:ser>
          <c:idx val="3"/>
          <c:order val="3"/>
          <c:tx>
            <c:strRef>
              <c:f>1_HD!$AU$229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1_HD!$AV$225:$AZ$225</c:f>
              <c:numCache/>
            </c:numRef>
          </c:cat>
          <c:val>
            <c:numRef>
              <c:f>1_HD!$AV$229:$AZ$229</c:f>
              <c:numCache/>
            </c:numRef>
          </c:val>
          <c:smooth val="0"/>
        </c:ser>
        <c:ser>
          <c:idx val="4"/>
          <c:order val="4"/>
          <c:tx>
            <c:strRef>
              <c:f>1_HD!$AU$230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1_HD!$AV$225:$AZ$225</c:f>
              <c:numCache/>
            </c:numRef>
          </c:cat>
          <c:val>
            <c:numRef>
              <c:f>1_HD!$AV$230:$AZ$230</c:f>
              <c:numCache/>
            </c:numRef>
          </c:val>
          <c:smooth val="0"/>
        </c:ser>
        <c:marker val="1"/>
        <c:axId val="25369259"/>
        <c:axId val="26996740"/>
      </c:lineChart>
      <c:dateAx>
        <c:axId val="2536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6740"/>
        <c:crossesAt val="0"/>
        <c:auto val="0"/>
        <c:noMultiLvlLbl val="0"/>
      </c:dateAx>
      <c:valAx>
        <c:axId val="2699674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6925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275"/>
          <c:w val="0.21425"/>
          <c:h val="0.6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Ködkamraépítés (S'Cool lab)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3425"/>
          <c:w val="0.6607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1_HD!$AU$281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1_HD!$AV$280:$AZ$280</c:f>
              <c:numCache/>
            </c:numRef>
          </c:cat>
          <c:val>
            <c:numRef>
              <c:f>1_HD!$AV$281:$AZ$281</c:f>
              <c:numCache/>
            </c:numRef>
          </c:val>
          <c:smooth val="0"/>
        </c:ser>
        <c:ser>
          <c:idx val="1"/>
          <c:order val="1"/>
          <c:tx>
            <c:strRef>
              <c:f>1_HD!$AU$282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1_HD!$AV$280:$AZ$280</c:f>
              <c:numCache/>
            </c:numRef>
          </c:cat>
          <c:val>
            <c:numRef>
              <c:f>1_HD!$AV$282:$AZ$282</c:f>
              <c:numCache/>
            </c:numRef>
          </c:val>
          <c:smooth val="0"/>
        </c:ser>
        <c:ser>
          <c:idx val="2"/>
          <c:order val="2"/>
          <c:tx>
            <c:strRef>
              <c:f>1_HD!$AU$283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1_HD!$AV$280:$AZ$280</c:f>
              <c:numCache/>
            </c:numRef>
          </c:cat>
          <c:val>
            <c:numRef>
              <c:f>1_HD!$AV$283:$AZ$283</c:f>
              <c:numCache/>
            </c:numRef>
          </c:val>
          <c:smooth val="0"/>
        </c:ser>
        <c:ser>
          <c:idx val="3"/>
          <c:order val="3"/>
          <c:tx>
            <c:strRef>
              <c:f>1_HD!$AU$284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1_HD!$AV$280:$AZ$280</c:f>
              <c:numCache/>
            </c:numRef>
          </c:cat>
          <c:val>
            <c:numRef>
              <c:f>1_HD!$AV$284:$AZ$284</c:f>
              <c:numCache/>
            </c:numRef>
          </c:val>
          <c:smooth val="0"/>
        </c:ser>
        <c:ser>
          <c:idx val="4"/>
          <c:order val="4"/>
          <c:tx>
            <c:strRef>
              <c:f>1_HD!$AU$285</c:f>
            </c:strRef>
          </c:tx>
          <c:spPr>
            <a:ln w="3175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cat>
            <c:numRef>
              <c:f>1_HD!$AV$280:$AZ$280</c:f>
              <c:numCache/>
            </c:numRef>
          </c:cat>
          <c:val>
            <c:numRef>
              <c:f>1_HD!$AV$285:$AZ$285</c:f>
              <c:numCache/>
            </c:numRef>
          </c:val>
          <c:smooth val="0"/>
        </c:ser>
        <c:marker val="1"/>
        <c:axId val="41644069"/>
        <c:axId val="39252302"/>
      </c:lineChart>
      <c:catAx>
        <c:axId val="41644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52302"/>
        <c:crossesAt val="0"/>
        <c:auto val="0"/>
        <c:lblOffset val="100"/>
        <c:noMultiLvlLbl val="0"/>
      </c:catAx>
      <c:valAx>
        <c:axId val="3925230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406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41312"/>
                </a:solidFill>
                <a:latin typeface="Arial"/>
                <a:ea typeface="Arial"/>
                <a:cs typeface="Arial"/>
              </a:rPr>
              <a:t>Nehézion-fizika (Fodor Zoltán)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505"/>
          <c:w val="0.67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1_HD!$AU$242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1_HD!$AV$241:$AZ$241</c:f>
              <c:numCache/>
            </c:numRef>
          </c:cat>
          <c:val>
            <c:numRef>
              <c:f>1_HD!$AV$242:$AZ$242</c:f>
              <c:numCache/>
            </c:numRef>
          </c:val>
          <c:smooth val="0"/>
        </c:ser>
        <c:ser>
          <c:idx val="1"/>
          <c:order val="1"/>
          <c:tx>
            <c:strRef>
              <c:f>1_HD!$AU$243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1_HD!$AV$241:$AZ$241</c:f>
              <c:numCache/>
            </c:numRef>
          </c:cat>
          <c:val>
            <c:numRef>
              <c:f>1_HD!$AV$243:$AZ$243</c:f>
              <c:numCache/>
            </c:numRef>
          </c:val>
          <c:smooth val="0"/>
        </c:ser>
        <c:ser>
          <c:idx val="2"/>
          <c:order val="2"/>
          <c:tx>
            <c:strRef>
              <c:f>1_HD!$AU$244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1_HD!$AV$241:$AZ$241</c:f>
              <c:numCache/>
            </c:numRef>
          </c:cat>
          <c:val>
            <c:numRef>
              <c:f>1_HD!$AV$244:$AZ$244</c:f>
              <c:numCache/>
            </c:numRef>
          </c:val>
          <c:smooth val="0"/>
        </c:ser>
        <c:ser>
          <c:idx val="3"/>
          <c:order val="3"/>
          <c:tx>
            <c:strRef>
              <c:f>1_HD!$AU$245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1_HD!$AV$241:$AZ$241</c:f>
              <c:numCache/>
            </c:numRef>
          </c:cat>
          <c:val>
            <c:numRef>
              <c:f>1_HD!$AV$245:$AZ$245</c:f>
              <c:numCache/>
            </c:numRef>
          </c:val>
          <c:smooth val="0"/>
        </c:ser>
        <c:ser>
          <c:idx val="4"/>
          <c:order val="4"/>
          <c:tx>
            <c:strRef>
              <c:f>1_HD!$AU$246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7E0021"/>
                </a:solidFill>
              </a:ln>
            </c:spPr>
          </c:marker>
          <c:cat>
            <c:numRef>
              <c:f>1_HD!$AV$241:$AZ$241</c:f>
              <c:numCache/>
            </c:numRef>
          </c:cat>
          <c:val>
            <c:numRef>
              <c:f>1_HD!$AV$246:$AZ$246</c:f>
              <c:numCache/>
            </c:numRef>
          </c:val>
          <c:smooth val="0"/>
        </c:ser>
        <c:marker val="1"/>
        <c:axId val="17726399"/>
        <c:axId val="25319864"/>
      </c:lineChart>
      <c:catAx>
        <c:axId val="1772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19864"/>
        <c:crossesAt val="0"/>
        <c:auto val="0"/>
        <c:lblOffset val="100"/>
        <c:noMultiLvlLbl val="0"/>
      </c:catAx>
      <c:valAx>
        <c:axId val="2531986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2639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20875"/>
          <c:w val="0.21675"/>
          <c:h val="0.48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76200</xdr:colOff>
      <xdr:row>56</xdr:row>
      <xdr:rowOff>19050</xdr:rowOff>
    </xdr:from>
    <xdr:to>
      <xdr:col>58</xdr:col>
      <xdr:colOff>457200</xdr:colOff>
      <xdr:row>67</xdr:row>
      <xdr:rowOff>142875</xdr:rowOff>
    </xdr:to>
    <xdr:graphicFrame>
      <xdr:nvGraphicFramePr>
        <xdr:cNvPr id="1" name="Chart 1"/>
        <xdr:cNvGraphicFramePr/>
      </xdr:nvGraphicFramePr>
      <xdr:xfrm>
        <a:off x="16449675" y="9505950"/>
        <a:ext cx="34290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53</xdr:col>
      <xdr:colOff>171450</xdr:colOff>
      <xdr:row>113</xdr:row>
      <xdr:rowOff>85725</xdr:rowOff>
    </xdr:from>
    <xdr:to>
      <xdr:col>59</xdr:col>
      <xdr:colOff>123825</xdr:colOff>
      <xdr:row>124</xdr:row>
      <xdr:rowOff>28575</xdr:rowOff>
    </xdr:to>
    <xdr:graphicFrame>
      <xdr:nvGraphicFramePr>
        <xdr:cNvPr id="2" name="Chart 2"/>
        <xdr:cNvGraphicFramePr/>
      </xdr:nvGraphicFramePr>
      <xdr:xfrm>
        <a:off x="16544925" y="19345275"/>
        <a:ext cx="36099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52</xdr:col>
      <xdr:colOff>533400</xdr:colOff>
      <xdr:row>85</xdr:row>
      <xdr:rowOff>57150</xdr:rowOff>
    </xdr:from>
    <xdr:to>
      <xdr:col>59</xdr:col>
      <xdr:colOff>171450</xdr:colOff>
      <xdr:row>97</xdr:row>
      <xdr:rowOff>66675</xdr:rowOff>
    </xdr:to>
    <xdr:graphicFrame>
      <xdr:nvGraphicFramePr>
        <xdr:cNvPr id="3" name="Chart 3"/>
        <xdr:cNvGraphicFramePr/>
      </xdr:nvGraphicFramePr>
      <xdr:xfrm>
        <a:off x="16297275" y="14516100"/>
        <a:ext cx="390525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53</xdr:col>
      <xdr:colOff>533400</xdr:colOff>
      <xdr:row>450</xdr:row>
      <xdr:rowOff>57150</xdr:rowOff>
    </xdr:from>
    <xdr:to>
      <xdr:col>60</xdr:col>
      <xdr:colOff>95250</xdr:colOff>
      <xdr:row>463</xdr:row>
      <xdr:rowOff>9525</xdr:rowOff>
    </xdr:to>
    <xdr:graphicFrame>
      <xdr:nvGraphicFramePr>
        <xdr:cNvPr id="4" name="Chart 4"/>
        <xdr:cNvGraphicFramePr/>
      </xdr:nvGraphicFramePr>
      <xdr:xfrm>
        <a:off x="16906875" y="77095350"/>
        <a:ext cx="3829050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53</xdr:col>
      <xdr:colOff>142875</xdr:colOff>
      <xdr:row>138</xdr:row>
      <xdr:rowOff>57150</xdr:rowOff>
    </xdr:from>
    <xdr:to>
      <xdr:col>59</xdr:col>
      <xdr:colOff>247650</xdr:colOff>
      <xdr:row>150</xdr:row>
      <xdr:rowOff>57150</xdr:rowOff>
    </xdr:to>
    <xdr:graphicFrame>
      <xdr:nvGraphicFramePr>
        <xdr:cNvPr id="5" name="Chart 5"/>
        <xdr:cNvGraphicFramePr/>
      </xdr:nvGraphicFramePr>
      <xdr:xfrm>
        <a:off x="16516350" y="23602950"/>
        <a:ext cx="3762375" cy="2057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52</xdr:col>
      <xdr:colOff>571500</xdr:colOff>
      <xdr:row>206</xdr:row>
      <xdr:rowOff>66675</xdr:rowOff>
    </xdr:from>
    <xdr:to>
      <xdr:col>59</xdr:col>
      <xdr:colOff>47625</xdr:colOff>
      <xdr:row>219</xdr:row>
      <xdr:rowOff>104775</xdr:rowOff>
    </xdr:to>
    <xdr:graphicFrame>
      <xdr:nvGraphicFramePr>
        <xdr:cNvPr id="6" name="Chart 6"/>
        <xdr:cNvGraphicFramePr/>
      </xdr:nvGraphicFramePr>
      <xdr:xfrm>
        <a:off x="16335375" y="35271075"/>
        <a:ext cx="3743325" cy="2266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53</xdr:col>
      <xdr:colOff>57150</xdr:colOff>
      <xdr:row>221</xdr:row>
      <xdr:rowOff>161925</xdr:rowOff>
    </xdr:from>
    <xdr:to>
      <xdr:col>59</xdr:col>
      <xdr:colOff>352425</xdr:colOff>
      <xdr:row>233</xdr:row>
      <xdr:rowOff>142875</xdr:rowOff>
    </xdr:to>
    <xdr:graphicFrame>
      <xdr:nvGraphicFramePr>
        <xdr:cNvPr id="7" name="Chart 7"/>
        <xdr:cNvGraphicFramePr/>
      </xdr:nvGraphicFramePr>
      <xdr:xfrm>
        <a:off x="16430625" y="37938075"/>
        <a:ext cx="395287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53</xdr:col>
      <xdr:colOff>447675</xdr:colOff>
      <xdr:row>275</xdr:row>
      <xdr:rowOff>123825</xdr:rowOff>
    </xdr:from>
    <xdr:to>
      <xdr:col>59</xdr:col>
      <xdr:colOff>400050</xdr:colOff>
      <xdr:row>288</xdr:row>
      <xdr:rowOff>114300</xdr:rowOff>
    </xdr:to>
    <xdr:graphicFrame>
      <xdr:nvGraphicFramePr>
        <xdr:cNvPr id="8" name="Chart 8"/>
        <xdr:cNvGraphicFramePr/>
      </xdr:nvGraphicFramePr>
      <xdr:xfrm>
        <a:off x="16821150" y="47158275"/>
        <a:ext cx="3609975" cy="2219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53</xdr:col>
      <xdr:colOff>19050</xdr:colOff>
      <xdr:row>235</xdr:row>
      <xdr:rowOff>19050</xdr:rowOff>
    </xdr:from>
    <xdr:to>
      <xdr:col>60</xdr:col>
      <xdr:colOff>323850</xdr:colOff>
      <xdr:row>248</xdr:row>
      <xdr:rowOff>19050</xdr:rowOff>
    </xdr:to>
    <xdr:graphicFrame>
      <xdr:nvGraphicFramePr>
        <xdr:cNvPr id="9" name="Chart 9"/>
        <xdr:cNvGraphicFramePr/>
      </xdr:nvGraphicFramePr>
      <xdr:xfrm>
        <a:off x="16392525" y="40195500"/>
        <a:ext cx="457200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52</xdr:col>
      <xdr:colOff>552450</xdr:colOff>
      <xdr:row>162</xdr:row>
      <xdr:rowOff>76200</xdr:rowOff>
    </xdr:from>
    <xdr:to>
      <xdr:col>59</xdr:col>
      <xdr:colOff>95250</xdr:colOff>
      <xdr:row>175</xdr:row>
      <xdr:rowOff>19050</xdr:rowOff>
    </xdr:to>
    <xdr:graphicFrame>
      <xdr:nvGraphicFramePr>
        <xdr:cNvPr id="10" name="Chart 10"/>
        <xdr:cNvGraphicFramePr/>
      </xdr:nvGraphicFramePr>
      <xdr:xfrm>
        <a:off x="16316325" y="27736800"/>
        <a:ext cx="3810000" cy="2171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53</xdr:col>
      <xdr:colOff>38100</xdr:colOff>
      <xdr:row>315</xdr:row>
      <xdr:rowOff>104775</xdr:rowOff>
    </xdr:from>
    <xdr:to>
      <xdr:col>59</xdr:col>
      <xdr:colOff>38100</xdr:colOff>
      <xdr:row>326</xdr:row>
      <xdr:rowOff>28575</xdr:rowOff>
    </xdr:to>
    <xdr:graphicFrame>
      <xdr:nvGraphicFramePr>
        <xdr:cNvPr id="11" name="Chart 11"/>
        <xdr:cNvGraphicFramePr/>
      </xdr:nvGraphicFramePr>
      <xdr:xfrm>
        <a:off x="16411575" y="53997225"/>
        <a:ext cx="3657600" cy="1809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53</xdr:col>
      <xdr:colOff>57150</xdr:colOff>
      <xdr:row>520</xdr:row>
      <xdr:rowOff>76200</xdr:rowOff>
    </xdr:from>
    <xdr:to>
      <xdr:col>60</xdr:col>
      <xdr:colOff>104775</xdr:colOff>
      <xdr:row>535</xdr:row>
      <xdr:rowOff>104775</xdr:rowOff>
    </xdr:to>
    <xdr:graphicFrame>
      <xdr:nvGraphicFramePr>
        <xdr:cNvPr id="12" name="Chart 12"/>
        <xdr:cNvGraphicFramePr/>
      </xdr:nvGraphicFramePr>
      <xdr:xfrm>
        <a:off x="16430625" y="89182575"/>
        <a:ext cx="4314825" cy="2600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52</xdr:col>
      <xdr:colOff>533400</xdr:colOff>
      <xdr:row>42</xdr:row>
      <xdr:rowOff>104775</xdr:rowOff>
    </xdr:from>
    <xdr:to>
      <xdr:col>58</xdr:col>
      <xdr:colOff>438150</xdr:colOff>
      <xdr:row>54</xdr:row>
      <xdr:rowOff>66675</xdr:rowOff>
    </xdr:to>
    <xdr:graphicFrame>
      <xdr:nvGraphicFramePr>
        <xdr:cNvPr id="13" name="Chart 13"/>
        <xdr:cNvGraphicFramePr/>
      </xdr:nvGraphicFramePr>
      <xdr:xfrm>
        <a:off x="16297275" y="7191375"/>
        <a:ext cx="3562350" cy="2019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53</xdr:col>
      <xdr:colOff>95250</xdr:colOff>
      <xdr:row>99</xdr:row>
      <xdr:rowOff>104775</xdr:rowOff>
    </xdr:from>
    <xdr:to>
      <xdr:col>58</xdr:col>
      <xdr:colOff>581025</xdr:colOff>
      <xdr:row>110</xdr:row>
      <xdr:rowOff>66675</xdr:rowOff>
    </xdr:to>
    <xdr:graphicFrame>
      <xdr:nvGraphicFramePr>
        <xdr:cNvPr id="14" name="Chart 14"/>
        <xdr:cNvGraphicFramePr/>
      </xdr:nvGraphicFramePr>
      <xdr:xfrm>
        <a:off x="16468725" y="16964025"/>
        <a:ext cx="3533775" cy="1847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53</xdr:col>
      <xdr:colOff>66675</xdr:colOff>
      <xdr:row>27</xdr:row>
      <xdr:rowOff>66675</xdr:rowOff>
    </xdr:from>
    <xdr:to>
      <xdr:col>59</xdr:col>
      <xdr:colOff>228600</xdr:colOff>
      <xdr:row>38</xdr:row>
      <xdr:rowOff>38100</xdr:rowOff>
    </xdr:to>
    <xdr:graphicFrame>
      <xdr:nvGraphicFramePr>
        <xdr:cNvPr id="15" name="Chart 15"/>
        <xdr:cNvGraphicFramePr/>
      </xdr:nvGraphicFramePr>
      <xdr:xfrm>
        <a:off x="16440150" y="4591050"/>
        <a:ext cx="3819525" cy="1847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52</xdr:col>
      <xdr:colOff>495300</xdr:colOff>
      <xdr:row>177</xdr:row>
      <xdr:rowOff>133350</xdr:rowOff>
    </xdr:from>
    <xdr:to>
      <xdr:col>58</xdr:col>
      <xdr:colOff>523875</xdr:colOff>
      <xdr:row>190</xdr:row>
      <xdr:rowOff>19050</xdr:rowOff>
    </xdr:to>
    <xdr:graphicFrame>
      <xdr:nvGraphicFramePr>
        <xdr:cNvPr id="16" name="Chart 16"/>
        <xdr:cNvGraphicFramePr/>
      </xdr:nvGraphicFramePr>
      <xdr:xfrm>
        <a:off x="16259175" y="30365700"/>
        <a:ext cx="3686175" cy="2114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53</xdr:col>
      <xdr:colOff>66675</xdr:colOff>
      <xdr:row>150</xdr:row>
      <xdr:rowOff>76200</xdr:rowOff>
    </xdr:from>
    <xdr:to>
      <xdr:col>59</xdr:col>
      <xdr:colOff>95250</xdr:colOff>
      <xdr:row>162</xdr:row>
      <xdr:rowOff>28575</xdr:rowOff>
    </xdr:to>
    <xdr:graphicFrame>
      <xdr:nvGraphicFramePr>
        <xdr:cNvPr id="17" name="Chart 17"/>
        <xdr:cNvGraphicFramePr/>
      </xdr:nvGraphicFramePr>
      <xdr:xfrm>
        <a:off x="16440150" y="25679400"/>
        <a:ext cx="3686175" cy="20097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53</xdr:col>
      <xdr:colOff>104775</xdr:colOff>
      <xdr:row>125</xdr:row>
      <xdr:rowOff>123825</xdr:rowOff>
    </xdr:from>
    <xdr:to>
      <xdr:col>59</xdr:col>
      <xdr:colOff>114300</xdr:colOff>
      <xdr:row>136</xdr:row>
      <xdr:rowOff>161925</xdr:rowOff>
    </xdr:to>
    <xdr:graphicFrame>
      <xdr:nvGraphicFramePr>
        <xdr:cNvPr id="18" name="Chart 18"/>
        <xdr:cNvGraphicFramePr/>
      </xdr:nvGraphicFramePr>
      <xdr:xfrm>
        <a:off x="16478250" y="21440775"/>
        <a:ext cx="3667125" cy="19240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53</xdr:col>
      <xdr:colOff>38100</xdr:colOff>
      <xdr:row>70</xdr:row>
      <xdr:rowOff>171450</xdr:rowOff>
    </xdr:from>
    <xdr:to>
      <xdr:col>59</xdr:col>
      <xdr:colOff>133350</xdr:colOff>
      <xdr:row>82</xdr:row>
      <xdr:rowOff>161925</xdr:rowOff>
    </xdr:to>
    <xdr:graphicFrame>
      <xdr:nvGraphicFramePr>
        <xdr:cNvPr id="19" name="Chart 19"/>
        <xdr:cNvGraphicFramePr/>
      </xdr:nvGraphicFramePr>
      <xdr:xfrm>
        <a:off x="16411575" y="12058650"/>
        <a:ext cx="3752850" cy="2047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53</xdr:col>
      <xdr:colOff>57150</xdr:colOff>
      <xdr:row>327</xdr:row>
      <xdr:rowOff>123825</xdr:rowOff>
    </xdr:from>
    <xdr:to>
      <xdr:col>59</xdr:col>
      <xdr:colOff>200025</xdr:colOff>
      <xdr:row>339</xdr:row>
      <xdr:rowOff>133350</xdr:rowOff>
    </xdr:to>
    <xdr:graphicFrame>
      <xdr:nvGraphicFramePr>
        <xdr:cNvPr id="20" name="Chart 20"/>
        <xdr:cNvGraphicFramePr/>
      </xdr:nvGraphicFramePr>
      <xdr:xfrm>
        <a:off x="16430625" y="56073675"/>
        <a:ext cx="3800475" cy="20669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52</xdr:col>
      <xdr:colOff>466725</xdr:colOff>
      <xdr:row>1</xdr:row>
      <xdr:rowOff>161925</xdr:rowOff>
    </xdr:from>
    <xdr:to>
      <xdr:col>58</xdr:col>
      <xdr:colOff>161925</xdr:colOff>
      <xdr:row>12</xdr:row>
      <xdr:rowOff>104775</xdr:rowOff>
    </xdr:to>
    <xdr:graphicFrame>
      <xdr:nvGraphicFramePr>
        <xdr:cNvPr id="21" name="Chart 21"/>
        <xdr:cNvGraphicFramePr/>
      </xdr:nvGraphicFramePr>
      <xdr:xfrm>
        <a:off x="16230600" y="333375"/>
        <a:ext cx="3352800" cy="17907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53</xdr:col>
      <xdr:colOff>304800</xdr:colOff>
      <xdr:row>366</xdr:row>
      <xdr:rowOff>123825</xdr:rowOff>
    </xdr:from>
    <xdr:to>
      <xdr:col>59</xdr:col>
      <xdr:colOff>247650</xdr:colOff>
      <xdr:row>378</xdr:row>
      <xdr:rowOff>152400</xdr:rowOff>
    </xdr:to>
    <xdr:graphicFrame>
      <xdr:nvGraphicFramePr>
        <xdr:cNvPr id="22" name="Chart 22"/>
        <xdr:cNvGraphicFramePr/>
      </xdr:nvGraphicFramePr>
      <xdr:xfrm>
        <a:off x="16678275" y="62760225"/>
        <a:ext cx="3600450" cy="2085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 editAs="absolute">
    <xdr:from>
      <xdr:col>53</xdr:col>
      <xdr:colOff>409575</xdr:colOff>
      <xdr:row>248</xdr:row>
      <xdr:rowOff>95250</xdr:rowOff>
    </xdr:from>
    <xdr:to>
      <xdr:col>60</xdr:col>
      <xdr:colOff>266700</xdr:colOff>
      <xdr:row>262</xdr:row>
      <xdr:rowOff>9525</xdr:rowOff>
    </xdr:to>
    <xdr:graphicFrame>
      <xdr:nvGraphicFramePr>
        <xdr:cNvPr id="23" name="Chart 23"/>
        <xdr:cNvGraphicFramePr/>
      </xdr:nvGraphicFramePr>
      <xdr:xfrm>
        <a:off x="16783050" y="42500550"/>
        <a:ext cx="4124325" cy="23145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 editAs="absolute">
    <xdr:from>
      <xdr:col>53</xdr:col>
      <xdr:colOff>228600</xdr:colOff>
      <xdr:row>289</xdr:row>
      <xdr:rowOff>57150</xdr:rowOff>
    </xdr:from>
    <xdr:to>
      <xdr:col>59</xdr:col>
      <xdr:colOff>247650</xdr:colOff>
      <xdr:row>301</xdr:row>
      <xdr:rowOff>9525</xdr:rowOff>
    </xdr:to>
    <xdr:graphicFrame>
      <xdr:nvGraphicFramePr>
        <xdr:cNvPr id="24" name="Chart 24"/>
        <xdr:cNvGraphicFramePr/>
      </xdr:nvGraphicFramePr>
      <xdr:xfrm>
        <a:off x="16602075" y="49491900"/>
        <a:ext cx="3676650" cy="2009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absolute">
    <xdr:from>
      <xdr:col>53</xdr:col>
      <xdr:colOff>400050</xdr:colOff>
      <xdr:row>380</xdr:row>
      <xdr:rowOff>0</xdr:rowOff>
    </xdr:from>
    <xdr:to>
      <xdr:col>59</xdr:col>
      <xdr:colOff>457200</xdr:colOff>
      <xdr:row>392</xdr:row>
      <xdr:rowOff>57150</xdr:rowOff>
    </xdr:to>
    <xdr:graphicFrame>
      <xdr:nvGraphicFramePr>
        <xdr:cNvPr id="25" name="Chart 25"/>
        <xdr:cNvGraphicFramePr/>
      </xdr:nvGraphicFramePr>
      <xdr:xfrm>
        <a:off x="16773525" y="65036700"/>
        <a:ext cx="3714750" cy="21145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 editAs="absolute">
    <xdr:from>
      <xdr:col>53</xdr:col>
      <xdr:colOff>504825</xdr:colOff>
      <xdr:row>395</xdr:row>
      <xdr:rowOff>38100</xdr:rowOff>
    </xdr:from>
    <xdr:to>
      <xdr:col>60</xdr:col>
      <xdr:colOff>133350</xdr:colOff>
      <xdr:row>407</xdr:row>
      <xdr:rowOff>152400</xdr:rowOff>
    </xdr:to>
    <xdr:graphicFrame>
      <xdr:nvGraphicFramePr>
        <xdr:cNvPr id="26" name="Chart 26"/>
        <xdr:cNvGraphicFramePr/>
      </xdr:nvGraphicFramePr>
      <xdr:xfrm>
        <a:off x="16878300" y="67646550"/>
        <a:ext cx="3895725" cy="21717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 editAs="absolute">
    <xdr:from>
      <xdr:col>53</xdr:col>
      <xdr:colOff>180975</xdr:colOff>
      <xdr:row>353</xdr:row>
      <xdr:rowOff>57150</xdr:rowOff>
    </xdr:from>
    <xdr:to>
      <xdr:col>59</xdr:col>
      <xdr:colOff>66675</xdr:colOff>
      <xdr:row>365</xdr:row>
      <xdr:rowOff>85725</xdr:rowOff>
    </xdr:to>
    <xdr:graphicFrame>
      <xdr:nvGraphicFramePr>
        <xdr:cNvPr id="27" name="Chart 27"/>
        <xdr:cNvGraphicFramePr/>
      </xdr:nvGraphicFramePr>
      <xdr:xfrm>
        <a:off x="16554450" y="60464700"/>
        <a:ext cx="3543300" cy="2085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 editAs="absolute">
    <xdr:from>
      <xdr:col>54</xdr:col>
      <xdr:colOff>9525</xdr:colOff>
      <xdr:row>262</xdr:row>
      <xdr:rowOff>114300</xdr:rowOff>
    </xdr:from>
    <xdr:to>
      <xdr:col>59</xdr:col>
      <xdr:colOff>504825</xdr:colOff>
      <xdr:row>274</xdr:row>
      <xdr:rowOff>123825</xdr:rowOff>
    </xdr:to>
    <xdr:graphicFrame>
      <xdr:nvGraphicFramePr>
        <xdr:cNvPr id="28" name="Chart 28"/>
        <xdr:cNvGraphicFramePr/>
      </xdr:nvGraphicFramePr>
      <xdr:xfrm>
        <a:off x="16992600" y="44919900"/>
        <a:ext cx="3543300" cy="20669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 editAs="absolute">
    <xdr:from>
      <xdr:col>53</xdr:col>
      <xdr:colOff>485775</xdr:colOff>
      <xdr:row>435</xdr:row>
      <xdr:rowOff>104775</xdr:rowOff>
    </xdr:from>
    <xdr:to>
      <xdr:col>60</xdr:col>
      <xdr:colOff>104775</xdr:colOff>
      <xdr:row>448</xdr:row>
      <xdr:rowOff>142875</xdr:rowOff>
    </xdr:to>
    <xdr:graphicFrame>
      <xdr:nvGraphicFramePr>
        <xdr:cNvPr id="29" name="Chart 29"/>
        <xdr:cNvGraphicFramePr/>
      </xdr:nvGraphicFramePr>
      <xdr:xfrm>
        <a:off x="16859250" y="74571225"/>
        <a:ext cx="3886200" cy="22669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52</xdr:col>
      <xdr:colOff>428625</xdr:colOff>
      <xdr:row>191</xdr:row>
      <xdr:rowOff>123825</xdr:rowOff>
    </xdr:from>
    <xdr:to>
      <xdr:col>58</xdr:col>
      <xdr:colOff>542925</xdr:colOff>
      <xdr:row>204</xdr:row>
      <xdr:rowOff>19050</xdr:rowOff>
    </xdr:to>
    <xdr:graphicFrame>
      <xdr:nvGraphicFramePr>
        <xdr:cNvPr id="30" name="Chart 30"/>
        <xdr:cNvGraphicFramePr/>
      </xdr:nvGraphicFramePr>
      <xdr:xfrm>
        <a:off x="16192500" y="32756475"/>
        <a:ext cx="3771900" cy="21240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53</xdr:col>
      <xdr:colOff>76200</xdr:colOff>
      <xdr:row>14</xdr:row>
      <xdr:rowOff>19050</xdr:rowOff>
    </xdr:from>
    <xdr:to>
      <xdr:col>58</xdr:col>
      <xdr:colOff>381000</xdr:colOff>
      <xdr:row>26</xdr:row>
      <xdr:rowOff>142875</xdr:rowOff>
    </xdr:to>
    <xdr:graphicFrame>
      <xdr:nvGraphicFramePr>
        <xdr:cNvPr id="31" name="Chart 31"/>
        <xdr:cNvGraphicFramePr/>
      </xdr:nvGraphicFramePr>
      <xdr:xfrm>
        <a:off x="16449675" y="2362200"/>
        <a:ext cx="3352800" cy="2133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 editAs="absolute">
    <xdr:from>
      <xdr:col>53</xdr:col>
      <xdr:colOff>295275</xdr:colOff>
      <xdr:row>340</xdr:row>
      <xdr:rowOff>114300</xdr:rowOff>
    </xdr:from>
    <xdr:to>
      <xdr:col>59</xdr:col>
      <xdr:colOff>247650</xdr:colOff>
      <xdr:row>352</xdr:row>
      <xdr:rowOff>38100</xdr:rowOff>
    </xdr:to>
    <xdr:graphicFrame>
      <xdr:nvGraphicFramePr>
        <xdr:cNvPr id="32" name="Chart 32"/>
        <xdr:cNvGraphicFramePr/>
      </xdr:nvGraphicFramePr>
      <xdr:xfrm>
        <a:off x="16668750" y="58293000"/>
        <a:ext cx="3609975" cy="19812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 editAs="absolute">
    <xdr:from>
      <xdr:col>53</xdr:col>
      <xdr:colOff>485775</xdr:colOff>
      <xdr:row>408</xdr:row>
      <xdr:rowOff>104775</xdr:rowOff>
    </xdr:from>
    <xdr:to>
      <xdr:col>60</xdr:col>
      <xdr:colOff>114300</xdr:colOff>
      <xdr:row>420</xdr:row>
      <xdr:rowOff>133350</xdr:rowOff>
    </xdr:to>
    <xdr:graphicFrame>
      <xdr:nvGraphicFramePr>
        <xdr:cNvPr id="33" name="Chart 33"/>
        <xdr:cNvGraphicFramePr/>
      </xdr:nvGraphicFramePr>
      <xdr:xfrm>
        <a:off x="16859250" y="69942075"/>
        <a:ext cx="3895725" cy="20859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 editAs="absolute">
    <xdr:from>
      <xdr:col>53</xdr:col>
      <xdr:colOff>590550</xdr:colOff>
      <xdr:row>421</xdr:row>
      <xdr:rowOff>76200</xdr:rowOff>
    </xdr:from>
    <xdr:to>
      <xdr:col>60</xdr:col>
      <xdr:colOff>219075</xdr:colOff>
      <xdr:row>433</xdr:row>
      <xdr:rowOff>95250</xdr:rowOff>
    </xdr:to>
    <xdr:graphicFrame>
      <xdr:nvGraphicFramePr>
        <xdr:cNvPr id="34" name="Chart 34"/>
        <xdr:cNvGraphicFramePr/>
      </xdr:nvGraphicFramePr>
      <xdr:xfrm>
        <a:off x="16964025" y="72142350"/>
        <a:ext cx="3895725" cy="2076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 editAs="absolute">
    <xdr:from>
      <xdr:col>53</xdr:col>
      <xdr:colOff>180975</xdr:colOff>
      <xdr:row>506</xdr:row>
      <xdr:rowOff>95250</xdr:rowOff>
    </xdr:from>
    <xdr:to>
      <xdr:col>59</xdr:col>
      <xdr:colOff>85725</xdr:colOff>
      <xdr:row>519</xdr:row>
      <xdr:rowOff>66675</xdr:rowOff>
    </xdr:to>
    <xdr:graphicFrame>
      <xdr:nvGraphicFramePr>
        <xdr:cNvPr id="35" name="Chart 35"/>
        <xdr:cNvGraphicFramePr/>
      </xdr:nvGraphicFramePr>
      <xdr:xfrm>
        <a:off x="16554450" y="86801325"/>
        <a:ext cx="3562350" cy="22002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53</xdr:col>
      <xdr:colOff>19050</xdr:colOff>
      <xdr:row>302</xdr:row>
      <xdr:rowOff>133350</xdr:rowOff>
    </xdr:from>
    <xdr:to>
      <xdr:col>59</xdr:col>
      <xdr:colOff>19050</xdr:colOff>
      <xdr:row>314</xdr:row>
      <xdr:rowOff>19050</xdr:rowOff>
    </xdr:to>
    <xdr:graphicFrame>
      <xdr:nvGraphicFramePr>
        <xdr:cNvPr id="36" name="Chart 36"/>
        <xdr:cNvGraphicFramePr/>
      </xdr:nvGraphicFramePr>
      <xdr:xfrm>
        <a:off x="16392525" y="51796950"/>
        <a:ext cx="3657600" cy="19431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54</xdr:col>
      <xdr:colOff>28575</xdr:colOff>
      <xdr:row>464</xdr:row>
      <xdr:rowOff>152400</xdr:rowOff>
    </xdr:from>
    <xdr:to>
      <xdr:col>60</xdr:col>
      <xdr:colOff>28575</xdr:colOff>
      <xdr:row>476</xdr:row>
      <xdr:rowOff>152400</xdr:rowOff>
    </xdr:to>
    <xdr:graphicFrame>
      <xdr:nvGraphicFramePr>
        <xdr:cNvPr id="37" name="Chart 37"/>
        <xdr:cNvGraphicFramePr/>
      </xdr:nvGraphicFramePr>
      <xdr:xfrm>
        <a:off x="17011650" y="79657575"/>
        <a:ext cx="3657600" cy="20574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54</xdr:col>
      <xdr:colOff>123825</xdr:colOff>
      <xdr:row>479</xdr:row>
      <xdr:rowOff>9525</xdr:rowOff>
    </xdr:from>
    <xdr:to>
      <xdr:col>60</xdr:col>
      <xdr:colOff>114300</xdr:colOff>
      <xdr:row>490</xdr:row>
      <xdr:rowOff>142875</xdr:rowOff>
    </xdr:to>
    <xdr:graphicFrame>
      <xdr:nvGraphicFramePr>
        <xdr:cNvPr id="38" name="Chart 38"/>
        <xdr:cNvGraphicFramePr/>
      </xdr:nvGraphicFramePr>
      <xdr:xfrm>
        <a:off x="17106900" y="82086450"/>
        <a:ext cx="3648075" cy="20193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54</xdr:col>
      <xdr:colOff>28575</xdr:colOff>
      <xdr:row>492</xdr:row>
      <xdr:rowOff>161925</xdr:rowOff>
    </xdr:from>
    <xdr:to>
      <xdr:col>60</xdr:col>
      <xdr:colOff>28575</xdr:colOff>
      <xdr:row>505</xdr:row>
      <xdr:rowOff>9525</xdr:rowOff>
    </xdr:to>
    <xdr:graphicFrame>
      <xdr:nvGraphicFramePr>
        <xdr:cNvPr id="39" name="Chart 39"/>
        <xdr:cNvGraphicFramePr/>
      </xdr:nvGraphicFramePr>
      <xdr:xfrm>
        <a:off x="17011650" y="84467700"/>
        <a:ext cx="3657600" cy="2076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53"/>
  <sheetViews>
    <sheetView tabSelected="1" zoomScale="75" zoomScaleNormal="75" workbookViewId="0" topLeftCell="A1">
      <pane xSplit="1" ySplit="1" topLeftCell="AM66" activePane="bottomRight" state="frozen"/>
      <selection pane="topLeft" activeCell="A1" sqref="A1"/>
      <selection pane="topRight" activeCell="AM1" sqref="AM1"/>
      <selection pane="bottomLeft" activeCell="A66" sqref="A66"/>
      <selection pane="bottomRight" activeCell="BJ85" sqref="BJ85"/>
    </sheetView>
  </sheetViews>
  <sheetFormatPr defaultColWidth="9.140625" defaultRowHeight="13.5" customHeight="1"/>
  <cols>
    <col min="1" max="1" width="40.28125" style="0" customWidth="1"/>
    <col min="2" max="2" width="3.7109375" style="0" customWidth="1"/>
    <col min="3" max="3" width="3.00390625" style="0" customWidth="1"/>
    <col min="4" max="4" width="3.140625" style="0" customWidth="1"/>
    <col min="5" max="5" width="2.8515625" style="0" customWidth="1"/>
    <col min="6" max="6" width="3.57421875" style="0" customWidth="1"/>
    <col min="7" max="8" width="4.00390625" style="0" customWidth="1"/>
    <col min="9" max="9" width="3.7109375" style="0" customWidth="1"/>
    <col min="10" max="10" width="3.140625" style="0" customWidth="1"/>
    <col min="11" max="11" width="3.28125" style="0" customWidth="1"/>
    <col min="12" max="12" width="3.421875" style="0" customWidth="1"/>
    <col min="13" max="13" width="3.140625" style="0" customWidth="1"/>
    <col min="14" max="14" width="3.8515625" style="0" customWidth="1"/>
    <col min="15" max="16" width="3.7109375" style="0" customWidth="1"/>
    <col min="17" max="17" width="3.140625" style="0" customWidth="1"/>
    <col min="18" max="18" width="3.28125" style="0" customWidth="1"/>
    <col min="19" max="19" width="3.140625" style="0" customWidth="1"/>
    <col min="20" max="20" width="3.28125" style="0" customWidth="1"/>
    <col min="21" max="21" width="3.57421875" style="0" customWidth="1"/>
    <col min="22" max="22" width="4.57421875" style="0" customWidth="1"/>
    <col min="23" max="23" width="3.00390625" style="0" customWidth="1"/>
    <col min="24" max="24" width="2.8515625" style="0" customWidth="1"/>
    <col min="25" max="25" width="3.28125" style="0" customWidth="1"/>
    <col min="26" max="26" width="3.8515625" style="0" customWidth="1"/>
    <col min="27" max="27" width="2.8515625" style="0" customWidth="1"/>
    <col min="28" max="28" width="3.140625" style="0" customWidth="1"/>
    <col min="29" max="29" width="3.57421875" style="0" customWidth="1"/>
    <col min="30" max="30" width="3.421875" style="0" customWidth="1"/>
    <col min="31" max="31" width="3.140625" style="0" customWidth="1"/>
    <col min="32" max="32" width="2.8515625" style="0" customWidth="1"/>
    <col min="33" max="34" width="3.00390625" style="0" customWidth="1"/>
    <col min="35" max="35" width="4.28125" style="0" customWidth="1"/>
    <col min="36" max="36" width="3.7109375" style="0" customWidth="1"/>
    <col min="37" max="37" width="4.421875" style="0" customWidth="1"/>
    <col min="38" max="41" width="3.7109375" style="0" customWidth="1"/>
    <col min="42" max="42" width="4.00390625" style="0" customWidth="1"/>
    <col min="43" max="43" width="4.421875" style="0" customWidth="1"/>
    <col min="44" max="44" width="3.421875" style="0" customWidth="1"/>
    <col min="45" max="46" width="6.421875" style="1" customWidth="1"/>
    <col min="47" max="47" width="15.8515625" style="2" customWidth="1"/>
    <col min="48" max="48" width="3.8515625" style="0" customWidth="1"/>
    <col min="49" max="49" width="2.8515625" style="0" customWidth="1"/>
    <col min="50" max="52" width="3.421875" style="0" customWidth="1"/>
  </cols>
  <sheetData>
    <row r="1" spans="2:23" ht="13.5" customHeight="1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</row>
    <row r="5" spans="1:52" ht="13.5" customHeight="1">
      <c r="A5" s="3" t="s">
        <v>0</v>
      </c>
      <c r="B5" s="4"/>
      <c r="C5" s="4"/>
      <c r="F5" s="4"/>
      <c r="G5" s="4"/>
      <c r="H5" s="4"/>
      <c r="I5" s="4"/>
      <c r="J5" s="4"/>
      <c r="K5" s="4"/>
      <c r="AQ5" t="s">
        <v>1</v>
      </c>
      <c r="AR5" t="s">
        <v>2</v>
      </c>
      <c r="AS5" s="1" t="s">
        <v>3</v>
      </c>
      <c r="AT5" s="5" t="s">
        <v>4</v>
      </c>
      <c r="AV5">
        <v>1</v>
      </c>
      <c r="AW5">
        <v>2</v>
      </c>
      <c r="AX5">
        <v>3</v>
      </c>
      <c r="AY5">
        <v>4</v>
      </c>
      <c r="AZ5">
        <v>5</v>
      </c>
    </row>
    <row r="6" spans="1:52" ht="13.5" customHeight="1">
      <c r="A6" s="6" t="s">
        <v>5</v>
      </c>
      <c r="B6">
        <v>3</v>
      </c>
      <c r="C6">
        <v>3</v>
      </c>
      <c r="D6">
        <v>3</v>
      </c>
      <c r="E6">
        <v>3</v>
      </c>
      <c r="F6">
        <v>3</v>
      </c>
      <c r="G6">
        <v>3</v>
      </c>
      <c r="H6">
        <v>3</v>
      </c>
      <c r="I6">
        <v>3</v>
      </c>
      <c r="J6">
        <v>3</v>
      </c>
      <c r="K6">
        <v>3</v>
      </c>
      <c r="L6">
        <v>3</v>
      </c>
      <c r="M6">
        <v>3</v>
      </c>
      <c r="N6">
        <v>3</v>
      </c>
      <c r="O6">
        <v>3</v>
      </c>
      <c r="P6">
        <v>3</v>
      </c>
      <c r="Q6">
        <v>3</v>
      </c>
      <c r="R6">
        <v>3</v>
      </c>
      <c r="S6">
        <v>3</v>
      </c>
      <c r="T6">
        <v>3</v>
      </c>
      <c r="U6">
        <v>3</v>
      </c>
      <c r="W6">
        <v>3</v>
      </c>
      <c r="AQ6" s="7">
        <f>SUM(B6:AP6)</f>
        <v>63</v>
      </c>
      <c r="AR6" s="8">
        <f>COUNTA(B6:AP6)</f>
        <v>21</v>
      </c>
      <c r="AS6" s="1">
        <f>AQ6/AR6</f>
        <v>3</v>
      </c>
      <c r="AT6" s="1">
        <f>STDEV(B6:AP6)</f>
        <v>0</v>
      </c>
      <c r="AU6" s="9" t="s">
        <v>5</v>
      </c>
      <c r="AV6" s="8">
        <f>COUNTIF(B6:AP6,"=1")</f>
        <v>0</v>
      </c>
      <c r="AW6" s="8">
        <f>COUNTIF(B6:AP6,"=2")</f>
        <v>0</v>
      </c>
      <c r="AX6" s="8">
        <f>COUNTIF(B6:AP6,"=3")</f>
        <v>21</v>
      </c>
      <c r="AY6" s="8">
        <f>COUNTIF(B6:AP6,"=4")</f>
        <v>0</v>
      </c>
      <c r="AZ6" s="8">
        <f>COUNTIF(B6:AP6,"=5")</f>
        <v>0</v>
      </c>
    </row>
    <row r="7" spans="1:52" ht="13.5" customHeight="1">
      <c r="A7" s="10" t="s">
        <v>6</v>
      </c>
      <c r="B7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5</v>
      </c>
      <c r="I7">
        <v>4</v>
      </c>
      <c r="J7">
        <v>5</v>
      </c>
      <c r="K7">
        <v>4</v>
      </c>
      <c r="L7">
        <v>5</v>
      </c>
      <c r="M7">
        <v>4</v>
      </c>
      <c r="N7">
        <v>5</v>
      </c>
      <c r="O7">
        <v>5</v>
      </c>
      <c r="P7">
        <v>5</v>
      </c>
      <c r="Q7">
        <v>4</v>
      </c>
      <c r="R7">
        <v>5</v>
      </c>
      <c r="S7">
        <v>5</v>
      </c>
      <c r="T7">
        <v>4</v>
      </c>
      <c r="U7">
        <v>5</v>
      </c>
      <c r="V7">
        <v>5</v>
      </c>
      <c r="W7">
        <v>5</v>
      </c>
      <c r="AQ7" s="11">
        <f>SUM(B7:AP7)</f>
        <v>103</v>
      </c>
      <c r="AR7" s="8">
        <f>COUNTA(B7:AP7)</f>
        <v>22</v>
      </c>
      <c r="AS7" s="1">
        <f>AQ7/AR7</f>
        <v>4.68181818181818</v>
      </c>
      <c r="AT7" s="1">
        <f>STDEV(B7:AP7)</f>
        <v>0.47673129462279606</v>
      </c>
      <c r="AU7" s="12" t="s">
        <v>7</v>
      </c>
      <c r="AV7" s="8">
        <f>COUNTIF(B7:AP7,"=1")</f>
        <v>0</v>
      </c>
      <c r="AW7" s="8">
        <f>COUNTIF(B7:AP7,"=2")</f>
        <v>0</v>
      </c>
      <c r="AX7" s="8">
        <f>COUNTIF(B7:AP7,"=3")</f>
        <v>0</v>
      </c>
      <c r="AY7" s="8">
        <f>COUNTIF(B7:AP7,"=4")</f>
        <v>7</v>
      </c>
      <c r="AZ7" s="8">
        <f>COUNTIF(B7:AP7,"=5")</f>
        <v>15</v>
      </c>
    </row>
    <row r="8" spans="1:52" ht="13.5" customHeight="1">
      <c r="A8" s="13" t="s">
        <v>8</v>
      </c>
      <c r="B8">
        <v>4</v>
      </c>
      <c r="C8">
        <v>3</v>
      </c>
      <c r="D8">
        <v>4</v>
      </c>
      <c r="E8">
        <v>4</v>
      </c>
      <c r="F8">
        <v>3</v>
      </c>
      <c r="G8">
        <v>4</v>
      </c>
      <c r="H8">
        <v>4</v>
      </c>
      <c r="I8">
        <v>4</v>
      </c>
      <c r="J8">
        <v>4</v>
      </c>
      <c r="K8">
        <v>4</v>
      </c>
      <c r="L8">
        <v>4</v>
      </c>
      <c r="M8">
        <v>4</v>
      </c>
      <c r="N8">
        <v>3</v>
      </c>
      <c r="O8">
        <v>5</v>
      </c>
      <c r="P8">
        <v>4</v>
      </c>
      <c r="Q8">
        <v>3</v>
      </c>
      <c r="R8">
        <v>4</v>
      </c>
      <c r="S8">
        <v>4</v>
      </c>
      <c r="T8">
        <v>4</v>
      </c>
      <c r="U8">
        <v>4</v>
      </c>
      <c r="V8">
        <v>5</v>
      </c>
      <c r="W8">
        <v>4</v>
      </c>
      <c r="AQ8" s="14">
        <f>SUM(B8:AP8)</f>
        <v>86</v>
      </c>
      <c r="AR8" s="8">
        <f>COUNTA(B8:AP8)</f>
        <v>22</v>
      </c>
      <c r="AS8" s="1">
        <f>AQ8/AR8</f>
        <v>3.90909090909091</v>
      </c>
      <c r="AT8" s="1">
        <f>STDEV(B8:AP8)</f>
        <v>0.5263613559678151</v>
      </c>
      <c r="AU8" s="15" t="s">
        <v>9</v>
      </c>
      <c r="AV8" s="8">
        <f>COUNTIF(B8:AP8,"=1")</f>
        <v>0</v>
      </c>
      <c r="AW8" s="8">
        <f>COUNTIF(B8:AP8,"=2")</f>
        <v>0</v>
      </c>
      <c r="AX8" s="8">
        <f>COUNTIF(B8:AP8,"=3")</f>
        <v>4</v>
      </c>
      <c r="AY8" s="8">
        <f>COUNTIF(B8:AP8,"=4")</f>
        <v>16</v>
      </c>
      <c r="AZ8" s="8">
        <f>COUNTIF(B8:AP8,"=5")</f>
        <v>2</v>
      </c>
    </row>
    <row r="9" spans="1:52" ht="12.75" customHeight="1">
      <c r="A9" s="16" t="s">
        <v>10</v>
      </c>
      <c r="B9">
        <v>4</v>
      </c>
      <c r="C9">
        <v>3</v>
      </c>
      <c r="D9">
        <v>5</v>
      </c>
      <c r="E9">
        <v>3</v>
      </c>
      <c r="F9">
        <v>4</v>
      </c>
      <c r="G9">
        <v>5</v>
      </c>
      <c r="H9">
        <v>4</v>
      </c>
      <c r="I9">
        <v>4</v>
      </c>
      <c r="J9">
        <v>5</v>
      </c>
      <c r="K9">
        <v>2</v>
      </c>
      <c r="L9">
        <v>4</v>
      </c>
      <c r="M9">
        <v>3</v>
      </c>
      <c r="N9">
        <v>3</v>
      </c>
      <c r="O9">
        <v>4</v>
      </c>
      <c r="P9">
        <v>4</v>
      </c>
      <c r="Q9">
        <v>4</v>
      </c>
      <c r="R9">
        <v>4</v>
      </c>
      <c r="S9">
        <v>5</v>
      </c>
      <c r="T9">
        <v>4</v>
      </c>
      <c r="U9">
        <v>4</v>
      </c>
      <c r="V9">
        <v>5</v>
      </c>
      <c r="W9">
        <v>4</v>
      </c>
      <c r="AQ9" s="17">
        <f>SUM(B9:AP9)</f>
        <v>87</v>
      </c>
      <c r="AR9" s="8">
        <f>COUNTA(B9:AP9)</f>
        <v>22</v>
      </c>
      <c r="AS9" s="1">
        <f>AQ9/AR9</f>
        <v>3.95454545454545</v>
      </c>
      <c r="AT9" s="1">
        <f>STDEV(B9:AP9)</f>
        <v>0.785419070867977</v>
      </c>
      <c r="AU9" s="18" t="s">
        <v>11</v>
      </c>
      <c r="AV9" s="8">
        <f>COUNTIF(B9:AP9,"=1")</f>
        <v>0</v>
      </c>
      <c r="AW9" s="8">
        <f>COUNTIF(B9:AP9,"=2")</f>
        <v>1</v>
      </c>
      <c r="AX9" s="8">
        <f>COUNTIF(B9:AP9,"=3")</f>
        <v>4</v>
      </c>
      <c r="AY9" s="8">
        <f>COUNTIF(B9:AP9,"=4")</f>
        <v>12</v>
      </c>
      <c r="AZ9" s="8">
        <f>COUNTIF(B9:AP9,"=5")</f>
        <v>5</v>
      </c>
    </row>
    <row r="10" spans="1:52" ht="12.75" customHeight="1">
      <c r="A10" s="19" t="s">
        <v>12</v>
      </c>
      <c r="B10">
        <v>4</v>
      </c>
      <c r="C10">
        <v>3</v>
      </c>
      <c r="D10">
        <v>5</v>
      </c>
      <c r="E10">
        <v>5</v>
      </c>
      <c r="F10">
        <v>5</v>
      </c>
      <c r="G10">
        <v>5</v>
      </c>
      <c r="H10">
        <v>5</v>
      </c>
      <c r="J10">
        <v>5</v>
      </c>
      <c r="K10">
        <v>4</v>
      </c>
      <c r="L10">
        <v>5</v>
      </c>
      <c r="M10">
        <v>5</v>
      </c>
      <c r="N10">
        <v>3</v>
      </c>
      <c r="O10">
        <v>5</v>
      </c>
      <c r="P10">
        <v>5</v>
      </c>
      <c r="Q10">
        <v>5</v>
      </c>
      <c r="R10">
        <v>5</v>
      </c>
      <c r="S10">
        <v>3</v>
      </c>
      <c r="T10">
        <v>4</v>
      </c>
      <c r="U10">
        <v>5</v>
      </c>
      <c r="V10">
        <v>5</v>
      </c>
      <c r="W10">
        <v>5</v>
      </c>
      <c r="AQ10" s="20">
        <f>SUM(B10:AP10)</f>
        <v>96</v>
      </c>
      <c r="AR10" s="8">
        <f>COUNTA(B10:AP10)</f>
        <v>21</v>
      </c>
      <c r="AS10" s="1">
        <f>AQ10/AR10</f>
        <v>4.57142857142857</v>
      </c>
      <c r="AT10" s="1">
        <f>STDEV(B10:AP10)</f>
        <v>0.746420027292179</v>
      </c>
      <c r="AU10" s="21" t="s">
        <v>13</v>
      </c>
      <c r="AV10" s="8">
        <f>COUNTIF(B10:AP10,"=1")</f>
        <v>0</v>
      </c>
      <c r="AW10" s="8">
        <f>COUNTIF(B10:AP10,"=2")</f>
        <v>0</v>
      </c>
      <c r="AX10" s="8">
        <f>COUNTIF(B10:AP10,"=3")</f>
        <v>3</v>
      </c>
      <c r="AY10" s="8">
        <f>COUNTIF(B10:AP10,"=4")</f>
        <v>3</v>
      </c>
      <c r="AZ10" s="8">
        <f>COUNTIF(B10:AP10,"=5")</f>
        <v>15</v>
      </c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spans="1:52" ht="12.75" customHeight="1">
      <c r="A17" s="3" t="s">
        <v>14</v>
      </c>
      <c r="AQ17" t="s">
        <v>1</v>
      </c>
      <c r="AR17" t="s">
        <v>2</v>
      </c>
      <c r="AS17" s="1" t="s">
        <v>3</v>
      </c>
      <c r="AT17" s="5" t="s">
        <v>4</v>
      </c>
      <c r="AV17">
        <v>1</v>
      </c>
      <c r="AW17">
        <v>2</v>
      </c>
      <c r="AX17">
        <v>3</v>
      </c>
      <c r="AY17">
        <v>4</v>
      </c>
      <c r="AZ17">
        <v>5</v>
      </c>
    </row>
    <row r="18" spans="1:52" ht="12.75" customHeight="1">
      <c r="A18" s="22" t="s">
        <v>5</v>
      </c>
      <c r="B18">
        <v>3</v>
      </c>
      <c r="C18">
        <v>4</v>
      </c>
      <c r="D18">
        <v>3</v>
      </c>
      <c r="E18">
        <v>3</v>
      </c>
      <c r="F18">
        <v>3</v>
      </c>
      <c r="G18">
        <v>3</v>
      </c>
      <c r="H18">
        <v>3</v>
      </c>
      <c r="I18">
        <v>3</v>
      </c>
      <c r="J18">
        <v>2</v>
      </c>
      <c r="K18">
        <v>3</v>
      </c>
      <c r="L18">
        <v>3</v>
      </c>
      <c r="M18">
        <v>3</v>
      </c>
      <c r="N18">
        <v>3</v>
      </c>
      <c r="O18">
        <v>3</v>
      </c>
      <c r="P18">
        <v>3</v>
      </c>
      <c r="Q18">
        <v>3</v>
      </c>
      <c r="R18">
        <v>3</v>
      </c>
      <c r="S18">
        <v>3</v>
      </c>
      <c r="T18">
        <v>3</v>
      </c>
      <c r="U18">
        <v>3</v>
      </c>
      <c r="V18">
        <v>3</v>
      </c>
      <c r="W18">
        <v>3</v>
      </c>
      <c r="AQ18" s="7">
        <f>SUM(B18:AP18)</f>
        <v>66</v>
      </c>
      <c r="AR18" s="8">
        <f>COUNTA(B18:AP18)</f>
        <v>22</v>
      </c>
      <c r="AS18" s="1">
        <f>AQ18/AR18</f>
        <v>3</v>
      </c>
      <c r="AT18" s="1">
        <f>STDEV(B18:AP18)</f>
        <v>0.30860669992418405</v>
      </c>
      <c r="AU18" s="9" t="s">
        <v>5</v>
      </c>
      <c r="AV18" s="8">
        <f>COUNTIF(B18:AP18,"=1")</f>
        <v>0</v>
      </c>
      <c r="AW18" s="8">
        <f>COUNTIF(B18:AP18,"=2")</f>
        <v>1</v>
      </c>
      <c r="AX18" s="8">
        <f>COUNTIF(B18:AP18,"=3")</f>
        <v>20</v>
      </c>
      <c r="AY18" s="8">
        <f>COUNTIF(B18:AP18,"=4")</f>
        <v>1</v>
      </c>
      <c r="AZ18" s="8">
        <f>COUNTIF(B18:AP18,"=5")</f>
        <v>0</v>
      </c>
    </row>
    <row r="19" spans="1:52" ht="12.75" customHeight="1">
      <c r="A19" s="10" t="s">
        <v>6</v>
      </c>
      <c r="B19">
        <v>4</v>
      </c>
      <c r="C19">
        <v>4</v>
      </c>
      <c r="D19">
        <v>4</v>
      </c>
      <c r="E19">
        <v>5</v>
      </c>
      <c r="F19">
        <v>4</v>
      </c>
      <c r="G19">
        <v>5</v>
      </c>
      <c r="H19">
        <v>5</v>
      </c>
      <c r="I19">
        <v>5</v>
      </c>
      <c r="J19">
        <v>3</v>
      </c>
      <c r="K19">
        <v>4</v>
      </c>
      <c r="L19">
        <v>5</v>
      </c>
      <c r="M19">
        <v>4</v>
      </c>
      <c r="N19">
        <v>5</v>
      </c>
      <c r="O19">
        <v>5</v>
      </c>
      <c r="P19">
        <v>5</v>
      </c>
      <c r="Q19">
        <v>5</v>
      </c>
      <c r="R19">
        <v>5</v>
      </c>
      <c r="S19">
        <v>3</v>
      </c>
      <c r="T19">
        <v>4</v>
      </c>
      <c r="U19">
        <v>4</v>
      </c>
      <c r="V19">
        <v>5</v>
      </c>
      <c r="W19">
        <v>5</v>
      </c>
      <c r="AQ19" s="11">
        <f>SUM(B19:AP19)</f>
        <v>98</v>
      </c>
      <c r="AR19" s="8">
        <f>COUNTA(B19:AP19)</f>
        <v>22</v>
      </c>
      <c r="AS19" s="1">
        <f>AQ19/AR19</f>
        <v>4.45454545454545</v>
      </c>
      <c r="AT19" s="1">
        <f>STDEV(B19:AP19)</f>
        <v>0.6709817063202621</v>
      </c>
      <c r="AU19" s="12" t="s">
        <v>7</v>
      </c>
      <c r="AV19" s="8">
        <f>COUNTIF(B19:AP19,"=1")</f>
        <v>0</v>
      </c>
      <c r="AW19" s="8">
        <f>COUNTIF(B19:AP19,"=2")</f>
        <v>0</v>
      </c>
      <c r="AX19" s="8">
        <f>COUNTIF(B19:AP19,"=3")</f>
        <v>2</v>
      </c>
      <c r="AY19" s="8">
        <f>COUNTIF(B19:AP19,"=4")</f>
        <v>8</v>
      </c>
      <c r="AZ19" s="8">
        <f>COUNTIF(B19:AP19,"=5")</f>
        <v>12</v>
      </c>
    </row>
    <row r="20" spans="1:52" ht="13.5" customHeight="1">
      <c r="A20" s="13" t="s">
        <v>8</v>
      </c>
      <c r="B20">
        <v>4</v>
      </c>
      <c r="C20">
        <v>3</v>
      </c>
      <c r="D20">
        <v>4</v>
      </c>
      <c r="E20">
        <v>4</v>
      </c>
      <c r="F20">
        <v>4</v>
      </c>
      <c r="G20">
        <v>4</v>
      </c>
      <c r="H20">
        <v>3</v>
      </c>
      <c r="I20">
        <v>4</v>
      </c>
      <c r="J20">
        <v>3</v>
      </c>
      <c r="K20">
        <v>4</v>
      </c>
      <c r="L20">
        <v>4</v>
      </c>
      <c r="M20">
        <v>3</v>
      </c>
      <c r="N20">
        <v>4</v>
      </c>
      <c r="O20">
        <v>5</v>
      </c>
      <c r="P20">
        <v>4</v>
      </c>
      <c r="Q20">
        <v>4</v>
      </c>
      <c r="R20">
        <v>4</v>
      </c>
      <c r="S20">
        <v>3</v>
      </c>
      <c r="T20">
        <v>3</v>
      </c>
      <c r="U20">
        <v>4</v>
      </c>
      <c r="V20">
        <v>5</v>
      </c>
      <c r="W20">
        <v>4</v>
      </c>
      <c r="AQ20" s="14">
        <f>SUM(B20:AP20)</f>
        <v>84</v>
      </c>
      <c r="AR20" s="8">
        <f>COUNTA(B20:AP20)</f>
        <v>22</v>
      </c>
      <c r="AS20" s="1">
        <f>AQ20/AR20</f>
        <v>3.81818181818182</v>
      </c>
      <c r="AT20" s="1">
        <f>STDEV(B20:AP20)</f>
        <v>0.5884898863365</v>
      </c>
      <c r="AU20" s="15" t="s">
        <v>9</v>
      </c>
      <c r="AV20" s="8">
        <f>COUNTIF(B20:AP20,"=1")</f>
        <v>0</v>
      </c>
      <c r="AW20" s="8">
        <f>COUNTIF(B20:AP20,"=2")</f>
        <v>0</v>
      </c>
      <c r="AX20" s="8">
        <f>COUNTIF(B20:AP20,"=3")</f>
        <v>6</v>
      </c>
      <c r="AY20" s="8">
        <f>COUNTIF(B20:AP20,"=4")</f>
        <v>14</v>
      </c>
      <c r="AZ20" s="8">
        <f>COUNTIF(B20:AP20,"=5")</f>
        <v>2</v>
      </c>
    </row>
    <row r="21" spans="1:52" ht="13.5" customHeight="1">
      <c r="A21" s="16" t="s">
        <v>10</v>
      </c>
      <c r="B21">
        <v>4</v>
      </c>
      <c r="C21">
        <v>4</v>
      </c>
      <c r="D21">
        <v>5</v>
      </c>
      <c r="E21">
        <v>4</v>
      </c>
      <c r="F21">
        <v>4</v>
      </c>
      <c r="G21">
        <v>5</v>
      </c>
      <c r="H21">
        <v>4</v>
      </c>
      <c r="I21">
        <v>4</v>
      </c>
      <c r="J21">
        <v>4</v>
      </c>
      <c r="K21">
        <v>4</v>
      </c>
      <c r="L21">
        <v>5</v>
      </c>
      <c r="M21">
        <v>3</v>
      </c>
      <c r="N21">
        <v>4</v>
      </c>
      <c r="O21">
        <v>5</v>
      </c>
      <c r="P21">
        <v>5</v>
      </c>
      <c r="Q21">
        <v>5</v>
      </c>
      <c r="R21">
        <v>5</v>
      </c>
      <c r="S21">
        <v>4</v>
      </c>
      <c r="T21">
        <v>4</v>
      </c>
      <c r="U21">
        <v>4</v>
      </c>
      <c r="V21">
        <v>5</v>
      </c>
      <c r="W21">
        <v>4</v>
      </c>
      <c r="AQ21" s="17">
        <f>SUM(B21:AP21)</f>
        <v>95</v>
      </c>
      <c r="AR21" s="8">
        <f>COUNTA(B21:AP21)</f>
        <v>22</v>
      </c>
      <c r="AS21" s="1">
        <f>AQ21/AR21</f>
        <v>4.31818181818182</v>
      </c>
      <c r="AT21" s="1">
        <f>STDEV(B21:AP21)</f>
        <v>0.56790036318955</v>
      </c>
      <c r="AU21" s="18" t="s">
        <v>11</v>
      </c>
      <c r="AV21" s="8">
        <f>COUNTIF(B21:AP21,"=1")</f>
        <v>0</v>
      </c>
      <c r="AW21" s="8">
        <f>COUNTIF(B21:AP21,"=2")</f>
        <v>0</v>
      </c>
      <c r="AX21" s="8">
        <f>COUNTIF(B21:AP21,"=3")</f>
        <v>1</v>
      </c>
      <c r="AY21" s="8">
        <f>COUNTIF(B21:AP21,"=4")</f>
        <v>13</v>
      </c>
      <c r="AZ21" s="8">
        <f>COUNTIF(B21:AP21,"=5")</f>
        <v>8</v>
      </c>
    </row>
    <row r="22" spans="1:52" ht="13.5" customHeight="1">
      <c r="A22" s="19" t="s">
        <v>12</v>
      </c>
      <c r="B22">
        <v>4</v>
      </c>
      <c r="C22">
        <v>3</v>
      </c>
      <c r="D22">
        <v>3</v>
      </c>
      <c r="E22">
        <v>5</v>
      </c>
      <c r="F22">
        <v>5</v>
      </c>
      <c r="G22">
        <v>5</v>
      </c>
      <c r="H22">
        <v>4</v>
      </c>
      <c r="J22">
        <v>4</v>
      </c>
      <c r="K22">
        <v>4</v>
      </c>
      <c r="L22">
        <v>5</v>
      </c>
      <c r="M22">
        <v>5</v>
      </c>
      <c r="N22">
        <v>4</v>
      </c>
      <c r="O22">
        <v>5</v>
      </c>
      <c r="P22">
        <v>5</v>
      </c>
      <c r="Q22">
        <v>5</v>
      </c>
      <c r="R22">
        <v>5</v>
      </c>
      <c r="S22">
        <v>3</v>
      </c>
      <c r="T22">
        <v>4</v>
      </c>
      <c r="U22">
        <v>3</v>
      </c>
      <c r="V22">
        <v>5</v>
      </c>
      <c r="W22">
        <v>5</v>
      </c>
      <c r="AQ22" s="20">
        <f>SUM(B22:AP22)</f>
        <v>91</v>
      </c>
      <c r="AR22" s="8">
        <f>COUNTA(B22:AP22)</f>
        <v>21</v>
      </c>
      <c r="AS22" s="1">
        <f>AQ22/AR22</f>
        <v>4.33333333333333</v>
      </c>
      <c r="AT22" s="1">
        <f>STDEV(B22:AP22)</f>
        <v>0.795822425754221</v>
      </c>
      <c r="AU22" s="21" t="s">
        <v>13</v>
      </c>
      <c r="AV22" s="8">
        <f>COUNTIF(B22:AP22,"=1")</f>
        <v>0</v>
      </c>
      <c r="AW22" s="8">
        <f>COUNTIF(B22:AP22,"=2")</f>
        <v>0</v>
      </c>
      <c r="AX22" s="8">
        <f>COUNTIF(B22:AP22,"=3")</f>
        <v>4</v>
      </c>
      <c r="AY22" s="8">
        <f>COUNTIF(B22:AP22,"=4")</f>
        <v>6</v>
      </c>
      <c r="AZ22" s="8">
        <f>COUNTIF(B22:AP22,"=5")</f>
        <v>11</v>
      </c>
    </row>
    <row r="30" ht="12.75" customHeight="1"/>
    <row r="31" spans="1:52" ht="13.5" customHeight="1">
      <c r="A31" s="4" t="s">
        <v>15</v>
      </c>
      <c r="AQ31" t="s">
        <v>1</v>
      </c>
      <c r="AR31" t="s">
        <v>2</v>
      </c>
      <c r="AS31" s="1" t="s">
        <v>3</v>
      </c>
      <c r="AT31" s="5" t="s">
        <v>4</v>
      </c>
      <c r="AV31">
        <v>1</v>
      </c>
      <c r="AW31">
        <v>2</v>
      </c>
      <c r="AX31">
        <v>3</v>
      </c>
      <c r="AY31">
        <v>4</v>
      </c>
      <c r="AZ31">
        <v>5</v>
      </c>
    </row>
    <row r="32" spans="1:52" ht="13.5" customHeight="1">
      <c r="A32" s="22" t="s">
        <v>5</v>
      </c>
      <c r="B32">
        <v>3</v>
      </c>
      <c r="C32">
        <v>3</v>
      </c>
      <c r="D32">
        <v>3</v>
      </c>
      <c r="E32">
        <v>3</v>
      </c>
      <c r="F32">
        <v>3</v>
      </c>
      <c r="G32">
        <v>3</v>
      </c>
      <c r="H32">
        <v>4</v>
      </c>
      <c r="I32">
        <v>3</v>
      </c>
      <c r="J32">
        <v>3</v>
      </c>
      <c r="K32">
        <v>3</v>
      </c>
      <c r="L32">
        <v>3</v>
      </c>
      <c r="M32">
        <v>3</v>
      </c>
      <c r="N32">
        <v>3</v>
      </c>
      <c r="O32">
        <v>3</v>
      </c>
      <c r="P32">
        <v>3</v>
      </c>
      <c r="Q32">
        <v>3</v>
      </c>
      <c r="R32">
        <v>3</v>
      </c>
      <c r="S32">
        <v>3</v>
      </c>
      <c r="T32">
        <v>3</v>
      </c>
      <c r="U32">
        <v>3</v>
      </c>
      <c r="V32">
        <v>3</v>
      </c>
      <c r="W32">
        <v>3</v>
      </c>
      <c r="AQ32" s="7">
        <f>SUM(B32:AP32)</f>
        <v>67</v>
      </c>
      <c r="AR32" s="8">
        <f>COUNTA(B32:AP32)</f>
        <v>22</v>
      </c>
      <c r="AS32" s="1">
        <f>AQ32/AR32</f>
        <v>3.04545454545455</v>
      </c>
      <c r="AT32" s="1">
        <f>STDEV(B32:AP32)</f>
        <v>0.21320071635561103</v>
      </c>
      <c r="AU32" s="9" t="s">
        <v>5</v>
      </c>
      <c r="AV32" s="8">
        <f>COUNTIF(B32:AP32,"=1")</f>
        <v>0</v>
      </c>
      <c r="AW32" s="8">
        <f>COUNTIF(B32:AP32,"=2")</f>
        <v>0</v>
      </c>
      <c r="AX32" s="8">
        <f>COUNTIF(B32:AP32,"=3")</f>
        <v>21</v>
      </c>
      <c r="AY32" s="8">
        <f>COUNTIF(B32:AP32,"=4")</f>
        <v>1</v>
      </c>
      <c r="AZ32" s="8">
        <f>COUNTIF(B32:AP32,"=5")</f>
        <v>0</v>
      </c>
    </row>
    <row r="33" spans="1:52" ht="13.5" customHeight="1">
      <c r="A33" s="10" t="s">
        <v>6</v>
      </c>
      <c r="B33">
        <v>4</v>
      </c>
      <c r="C33">
        <v>4</v>
      </c>
      <c r="D33">
        <v>4</v>
      </c>
      <c r="E33">
        <v>5</v>
      </c>
      <c r="F33">
        <v>3</v>
      </c>
      <c r="G33">
        <v>4</v>
      </c>
      <c r="H33">
        <v>4</v>
      </c>
      <c r="I33">
        <v>4</v>
      </c>
      <c r="J33">
        <v>5</v>
      </c>
      <c r="K33">
        <v>3</v>
      </c>
      <c r="L33">
        <v>5</v>
      </c>
      <c r="M33">
        <v>4</v>
      </c>
      <c r="N33">
        <v>5</v>
      </c>
      <c r="O33">
        <v>4</v>
      </c>
      <c r="P33">
        <v>5</v>
      </c>
      <c r="Q33">
        <v>4</v>
      </c>
      <c r="R33">
        <v>5</v>
      </c>
      <c r="S33">
        <v>3</v>
      </c>
      <c r="T33">
        <v>5</v>
      </c>
      <c r="U33">
        <v>4</v>
      </c>
      <c r="V33">
        <v>5</v>
      </c>
      <c r="W33">
        <v>4</v>
      </c>
      <c r="AQ33" s="11">
        <f>SUM(B33:AP33)</f>
        <v>93</v>
      </c>
      <c r="AR33" s="8">
        <f>COUNTA(B33:AP33)</f>
        <v>22</v>
      </c>
      <c r="AS33" s="1">
        <f>AQ33/AR33</f>
        <v>4.22727272727273</v>
      </c>
      <c r="AT33" s="1">
        <f>STDEV(B33:AP33)</f>
        <v>0.685344416842342</v>
      </c>
      <c r="AU33" s="12" t="s">
        <v>7</v>
      </c>
      <c r="AV33" s="8">
        <f>COUNTIF(B33:AP33,"=1")</f>
        <v>0</v>
      </c>
      <c r="AW33" s="8">
        <f>COUNTIF(B33:AP33,"=2")</f>
        <v>0</v>
      </c>
      <c r="AX33" s="8">
        <f>COUNTIF(B33:AP33,"=3")</f>
        <v>3</v>
      </c>
      <c r="AY33" s="8">
        <f>COUNTIF(B33:AP33,"=4")</f>
        <v>11</v>
      </c>
      <c r="AZ33" s="8">
        <f>COUNTIF(B33:AP33,"=5")</f>
        <v>8</v>
      </c>
    </row>
    <row r="34" spans="1:52" ht="13.5" customHeight="1">
      <c r="A34" s="13" t="s">
        <v>8</v>
      </c>
      <c r="B34">
        <v>3</v>
      </c>
      <c r="C34">
        <v>3</v>
      </c>
      <c r="D34">
        <v>4</v>
      </c>
      <c r="E34">
        <v>4</v>
      </c>
      <c r="F34">
        <v>3</v>
      </c>
      <c r="G34">
        <v>3</v>
      </c>
      <c r="H34">
        <v>3</v>
      </c>
      <c r="I34">
        <v>5</v>
      </c>
      <c r="J34">
        <v>5</v>
      </c>
      <c r="K34">
        <v>3</v>
      </c>
      <c r="L34">
        <v>5</v>
      </c>
      <c r="M34">
        <v>4</v>
      </c>
      <c r="N34">
        <v>5</v>
      </c>
      <c r="O34">
        <v>4</v>
      </c>
      <c r="P34">
        <v>5</v>
      </c>
      <c r="Q34">
        <v>4</v>
      </c>
      <c r="R34">
        <v>5</v>
      </c>
      <c r="S34">
        <v>2</v>
      </c>
      <c r="T34">
        <v>4</v>
      </c>
      <c r="U34">
        <v>3</v>
      </c>
      <c r="V34">
        <v>5</v>
      </c>
      <c r="W34">
        <v>3</v>
      </c>
      <c r="AQ34" s="14">
        <f>SUM(B34:AP34)</f>
        <v>85</v>
      </c>
      <c r="AR34" s="8">
        <f>COUNTA(B34:AP34)</f>
        <v>22</v>
      </c>
      <c r="AS34" s="1">
        <f>AQ34/AR34</f>
        <v>3.8636363636363598</v>
      </c>
      <c r="AT34" s="1">
        <f>STDEV(B34:AP34)</f>
        <v>0.940893928815244</v>
      </c>
      <c r="AU34" s="15" t="s">
        <v>9</v>
      </c>
      <c r="AV34" s="8">
        <f>COUNTIF(B34:AP34,"=1")</f>
        <v>0</v>
      </c>
      <c r="AW34" s="8">
        <f>COUNTIF(B34:AP34,"=2")</f>
        <v>1</v>
      </c>
      <c r="AX34" s="8">
        <f>COUNTIF(B34:AP34,"=3")</f>
        <v>8</v>
      </c>
      <c r="AY34" s="8">
        <f>COUNTIF(B34:AP34,"=4")</f>
        <v>6</v>
      </c>
      <c r="AZ34" s="8">
        <f>COUNTIF(B34:AP34,"=5")</f>
        <v>7</v>
      </c>
    </row>
    <row r="35" spans="1:52" ht="13.5" customHeight="1">
      <c r="A35" s="16" t="s">
        <v>10</v>
      </c>
      <c r="B35">
        <v>4</v>
      </c>
      <c r="C35">
        <v>4</v>
      </c>
      <c r="D35">
        <v>4</v>
      </c>
      <c r="E35">
        <v>5</v>
      </c>
      <c r="F35">
        <v>3</v>
      </c>
      <c r="G35">
        <v>4</v>
      </c>
      <c r="H35">
        <v>4</v>
      </c>
      <c r="I35">
        <v>4</v>
      </c>
      <c r="J35">
        <v>5</v>
      </c>
      <c r="K35">
        <v>4</v>
      </c>
      <c r="L35">
        <v>5</v>
      </c>
      <c r="M35">
        <v>4</v>
      </c>
      <c r="N35">
        <v>5</v>
      </c>
      <c r="O35">
        <v>4</v>
      </c>
      <c r="P35">
        <v>5</v>
      </c>
      <c r="Q35">
        <v>4</v>
      </c>
      <c r="R35">
        <v>5</v>
      </c>
      <c r="S35">
        <v>4</v>
      </c>
      <c r="T35">
        <v>5</v>
      </c>
      <c r="U35">
        <v>3</v>
      </c>
      <c r="V35">
        <v>5</v>
      </c>
      <c r="W35">
        <v>5</v>
      </c>
      <c r="AQ35" s="17">
        <f>SUM(B35:AP35)</f>
        <v>95</v>
      </c>
      <c r="AR35" s="8">
        <f>COUNTA(B35:AP35)</f>
        <v>22</v>
      </c>
      <c r="AS35" s="1">
        <f>AQ35/AR35</f>
        <v>4.31818181818182</v>
      </c>
      <c r="AT35" s="1">
        <f>STDEV(B35:AP35)</f>
        <v>0.646334988801409</v>
      </c>
      <c r="AU35" s="18" t="s">
        <v>11</v>
      </c>
      <c r="AV35" s="8">
        <f>COUNTIF(B35:AP35,"=1")</f>
        <v>0</v>
      </c>
      <c r="AW35" s="8">
        <f>COUNTIF(B35:AP35,"=2")</f>
        <v>0</v>
      </c>
      <c r="AX35" s="8">
        <f>COUNTIF(B35:AP35,"=3")</f>
        <v>2</v>
      </c>
      <c r="AY35" s="8">
        <f>COUNTIF(B35:AP35,"=4")</f>
        <v>11</v>
      </c>
      <c r="AZ35" s="8">
        <f>COUNTIF(B35:AP35,"=5")</f>
        <v>9</v>
      </c>
    </row>
    <row r="36" spans="1:52" ht="13.5" customHeight="1">
      <c r="A36" s="19" t="s">
        <v>12</v>
      </c>
      <c r="B36">
        <v>3</v>
      </c>
      <c r="C36">
        <v>4</v>
      </c>
      <c r="D36">
        <v>5</v>
      </c>
      <c r="E36">
        <v>5</v>
      </c>
      <c r="F36">
        <v>4</v>
      </c>
      <c r="G36">
        <v>4</v>
      </c>
      <c r="H36">
        <v>4</v>
      </c>
      <c r="I36">
        <v>5</v>
      </c>
      <c r="J36">
        <v>5</v>
      </c>
      <c r="K36">
        <v>3</v>
      </c>
      <c r="L36">
        <v>5</v>
      </c>
      <c r="M36">
        <v>5</v>
      </c>
      <c r="N36">
        <v>5</v>
      </c>
      <c r="O36">
        <v>5</v>
      </c>
      <c r="P36">
        <v>5</v>
      </c>
      <c r="Q36">
        <v>4</v>
      </c>
      <c r="R36">
        <v>5</v>
      </c>
      <c r="S36">
        <v>4</v>
      </c>
      <c r="T36">
        <v>4</v>
      </c>
      <c r="U36">
        <v>3</v>
      </c>
      <c r="V36">
        <v>5</v>
      </c>
      <c r="W36">
        <v>5</v>
      </c>
      <c r="AQ36" s="20">
        <f>SUM(B36:AP36)</f>
        <v>97</v>
      </c>
      <c r="AR36" s="8">
        <f>COUNTA(B36:AP36)</f>
        <v>22</v>
      </c>
      <c r="AS36" s="1">
        <f>AQ36/AR36</f>
        <v>4.40909090909091</v>
      </c>
      <c r="AT36" s="1">
        <f>STDEV(B36:AP36)</f>
        <v>0.734139659030241</v>
      </c>
      <c r="AU36" s="21" t="s">
        <v>13</v>
      </c>
      <c r="AV36" s="8">
        <f>COUNTIF(B36:AP36,"=1")</f>
        <v>0</v>
      </c>
      <c r="AW36" s="8">
        <f>COUNTIF(B36:AP36,"=2")</f>
        <v>0</v>
      </c>
      <c r="AX36" s="8">
        <f>COUNTIF(B36:AP36,"=3")</f>
        <v>3</v>
      </c>
      <c r="AY36" s="8">
        <f>COUNTIF(B36:AP36,"=4")</f>
        <v>7</v>
      </c>
      <c r="AZ36" s="8">
        <f>COUNTIF(B36:AP36,"=5")</f>
        <v>12</v>
      </c>
    </row>
    <row r="46" spans="1:52" ht="13.5" customHeight="1">
      <c r="A46" s="3" t="s">
        <v>16</v>
      </c>
      <c r="AQ46" t="s">
        <v>1</v>
      </c>
      <c r="AR46" t="s">
        <v>2</v>
      </c>
      <c r="AS46" s="1" t="s">
        <v>3</v>
      </c>
      <c r="AT46" s="5" t="s">
        <v>4</v>
      </c>
      <c r="AV46">
        <v>1</v>
      </c>
      <c r="AW46">
        <v>2</v>
      </c>
      <c r="AX46">
        <v>3</v>
      </c>
      <c r="AY46">
        <v>4</v>
      </c>
      <c r="AZ46">
        <v>5</v>
      </c>
    </row>
    <row r="47" spans="1:52" ht="13.5" customHeight="1">
      <c r="A47" s="22" t="s">
        <v>5</v>
      </c>
      <c r="B47">
        <v>3</v>
      </c>
      <c r="C47">
        <v>4</v>
      </c>
      <c r="E47">
        <v>3</v>
      </c>
      <c r="F47">
        <v>3</v>
      </c>
      <c r="G47">
        <v>3</v>
      </c>
      <c r="H47">
        <v>4</v>
      </c>
      <c r="I47">
        <v>3</v>
      </c>
      <c r="K47">
        <v>3</v>
      </c>
      <c r="L47">
        <v>3</v>
      </c>
      <c r="M47">
        <v>3</v>
      </c>
      <c r="N47">
        <v>3</v>
      </c>
      <c r="O47">
        <v>3</v>
      </c>
      <c r="P47">
        <v>3</v>
      </c>
      <c r="Q47">
        <v>3</v>
      </c>
      <c r="R47">
        <v>3</v>
      </c>
      <c r="S47">
        <v>3</v>
      </c>
      <c r="T47">
        <v>3</v>
      </c>
      <c r="U47">
        <v>3</v>
      </c>
      <c r="V47">
        <v>3</v>
      </c>
      <c r="W47">
        <v>3</v>
      </c>
      <c r="AQ47" s="7">
        <f>SUM(B47:AP47)</f>
        <v>62</v>
      </c>
      <c r="AR47" s="8">
        <f>COUNTA(B47:AP47)</f>
        <v>20</v>
      </c>
      <c r="AS47" s="1">
        <f>AQ47/AR47</f>
        <v>3.1</v>
      </c>
      <c r="AT47" s="1">
        <f>STDEV(B47:AP47)</f>
        <v>0.307793505625546</v>
      </c>
      <c r="AU47" s="9" t="s">
        <v>5</v>
      </c>
      <c r="AV47" s="8">
        <f>COUNTIF(B47:AP47,"=1")</f>
        <v>0</v>
      </c>
      <c r="AW47" s="8">
        <f>COUNTIF(B47:AP47,"=2")</f>
        <v>0</v>
      </c>
      <c r="AX47" s="8">
        <f>COUNTIF(B47:AP47,"=3")</f>
        <v>18</v>
      </c>
      <c r="AY47" s="8">
        <f>COUNTIF(B47:AP47,"=4")</f>
        <v>2</v>
      </c>
      <c r="AZ47" s="8">
        <f>COUNTIF(B47:AP47,"=5")</f>
        <v>0</v>
      </c>
    </row>
    <row r="48" spans="1:52" ht="13.5" customHeight="1">
      <c r="A48" s="10" t="s">
        <v>6</v>
      </c>
      <c r="B48">
        <v>4</v>
      </c>
      <c r="C48">
        <v>4</v>
      </c>
      <c r="E48">
        <v>5</v>
      </c>
      <c r="F48">
        <v>3</v>
      </c>
      <c r="G48">
        <v>4</v>
      </c>
      <c r="H48">
        <v>4</v>
      </c>
      <c r="I48">
        <v>4</v>
      </c>
      <c r="K48">
        <v>4</v>
      </c>
      <c r="L48">
        <v>5</v>
      </c>
      <c r="M48">
        <v>5</v>
      </c>
      <c r="N48">
        <v>5</v>
      </c>
      <c r="O48">
        <v>4</v>
      </c>
      <c r="P48">
        <v>5</v>
      </c>
      <c r="Q48">
        <v>4</v>
      </c>
      <c r="R48">
        <v>5</v>
      </c>
      <c r="S48">
        <v>3</v>
      </c>
      <c r="T48">
        <v>5</v>
      </c>
      <c r="U48">
        <v>4</v>
      </c>
      <c r="V48">
        <v>5</v>
      </c>
      <c r="W48">
        <v>4</v>
      </c>
      <c r="AQ48" s="11">
        <f>SUM(B48:AP48)</f>
        <v>86</v>
      </c>
      <c r="AR48" s="8">
        <f>COUNTA(B48:AP48)</f>
        <v>20</v>
      </c>
      <c r="AS48" s="1">
        <f>AQ48/AR48</f>
        <v>4.3</v>
      </c>
      <c r="AT48" s="1">
        <f>STDEV(B48:AP48)</f>
        <v>0.656946685331786</v>
      </c>
      <c r="AU48" s="12" t="s">
        <v>7</v>
      </c>
      <c r="AV48" s="8">
        <f>COUNTIF(B48:AP48,"=1")</f>
        <v>0</v>
      </c>
      <c r="AW48" s="8">
        <f>COUNTIF(B48:AP48,"=2")</f>
        <v>0</v>
      </c>
      <c r="AX48" s="8">
        <f>COUNTIF(B48:AP48,"=3")</f>
        <v>2</v>
      </c>
      <c r="AY48" s="8">
        <f>COUNTIF(B48:AP48,"=4")</f>
        <v>10</v>
      </c>
      <c r="AZ48" s="8">
        <f>COUNTIF(B48:AP48,"=5")</f>
        <v>8</v>
      </c>
    </row>
    <row r="49" spans="1:52" ht="13.5" customHeight="1">
      <c r="A49" s="13" t="s">
        <v>8</v>
      </c>
      <c r="B49">
        <v>3</v>
      </c>
      <c r="C49">
        <v>4</v>
      </c>
      <c r="E49">
        <v>4</v>
      </c>
      <c r="F49">
        <v>3</v>
      </c>
      <c r="G49">
        <v>3</v>
      </c>
      <c r="H49">
        <v>3</v>
      </c>
      <c r="I49">
        <v>5</v>
      </c>
      <c r="K49">
        <v>3</v>
      </c>
      <c r="L49">
        <v>5</v>
      </c>
      <c r="M49">
        <v>5</v>
      </c>
      <c r="N49">
        <v>5</v>
      </c>
      <c r="O49">
        <v>4</v>
      </c>
      <c r="P49">
        <v>5</v>
      </c>
      <c r="Q49">
        <v>4</v>
      </c>
      <c r="R49">
        <v>5</v>
      </c>
      <c r="S49">
        <v>3</v>
      </c>
      <c r="T49">
        <v>4</v>
      </c>
      <c r="U49">
        <v>3</v>
      </c>
      <c r="V49">
        <v>5</v>
      </c>
      <c r="W49">
        <v>3</v>
      </c>
      <c r="AQ49" s="14">
        <f>SUM(B49:AP49)</f>
        <v>79</v>
      </c>
      <c r="AR49" s="8">
        <f>COUNTA(B49:AP49)</f>
        <v>20</v>
      </c>
      <c r="AS49" s="1">
        <f>AQ49/AR49</f>
        <v>3.95</v>
      </c>
      <c r="AT49" s="1">
        <f>STDEV(B49:AP49)</f>
        <v>0.887041208323017</v>
      </c>
      <c r="AU49" s="15" t="s">
        <v>9</v>
      </c>
      <c r="AV49" s="8">
        <f>COUNTIF(B49:AP49,"=1")</f>
        <v>0</v>
      </c>
      <c r="AW49" s="8">
        <f>COUNTIF(B49:AP49,"=2")</f>
        <v>0</v>
      </c>
      <c r="AX49" s="8">
        <f>COUNTIF(B49:AP49,"=3")</f>
        <v>8</v>
      </c>
      <c r="AY49" s="8">
        <f>COUNTIF(B49:AP49,"=4")</f>
        <v>5</v>
      </c>
      <c r="AZ49" s="8">
        <f>COUNTIF(B49:AP49,"=5")</f>
        <v>7</v>
      </c>
    </row>
    <row r="50" spans="1:52" ht="13.5" customHeight="1">
      <c r="A50" s="16" t="s">
        <v>10</v>
      </c>
      <c r="B50">
        <v>4</v>
      </c>
      <c r="C50">
        <v>4</v>
      </c>
      <c r="E50">
        <v>5</v>
      </c>
      <c r="F50">
        <v>3</v>
      </c>
      <c r="G50">
        <v>4</v>
      </c>
      <c r="H50">
        <v>4</v>
      </c>
      <c r="I50">
        <v>4</v>
      </c>
      <c r="K50">
        <v>3</v>
      </c>
      <c r="L50">
        <v>5</v>
      </c>
      <c r="M50">
        <v>5</v>
      </c>
      <c r="N50">
        <v>5</v>
      </c>
      <c r="O50">
        <v>4</v>
      </c>
      <c r="P50">
        <v>5</v>
      </c>
      <c r="Q50">
        <v>4</v>
      </c>
      <c r="R50">
        <v>5</v>
      </c>
      <c r="S50">
        <v>4</v>
      </c>
      <c r="T50">
        <v>5</v>
      </c>
      <c r="U50">
        <v>3</v>
      </c>
      <c r="V50">
        <v>5</v>
      </c>
      <c r="W50">
        <v>5</v>
      </c>
      <c r="AQ50" s="17">
        <f>SUM(B50:AP50)</f>
        <v>86</v>
      </c>
      <c r="AR50" s="8">
        <f>COUNTA(B50:AP50)</f>
        <v>20</v>
      </c>
      <c r="AS50" s="1">
        <f>AQ50/AR50</f>
        <v>4.3</v>
      </c>
      <c r="AT50" s="1">
        <f>STDEV(B50:AP50)</f>
        <v>0.7326950970650471</v>
      </c>
      <c r="AU50" s="18" t="s">
        <v>11</v>
      </c>
      <c r="AV50" s="8">
        <f>COUNTIF(B50:AP50,"=1")</f>
        <v>0</v>
      </c>
      <c r="AW50" s="8">
        <f>COUNTIF(B50:AP50,"=2")</f>
        <v>0</v>
      </c>
      <c r="AX50" s="8">
        <f>COUNTIF(B50:AP50,"=3")</f>
        <v>3</v>
      </c>
      <c r="AY50" s="8">
        <f>COUNTIF(B50:AP50,"=4")</f>
        <v>8</v>
      </c>
      <c r="AZ50" s="8">
        <f>COUNTIF(B50:AP50,"=5")</f>
        <v>9</v>
      </c>
    </row>
    <row r="51" spans="1:52" ht="13.5" customHeight="1">
      <c r="A51" s="19" t="s">
        <v>12</v>
      </c>
      <c r="B51">
        <v>4</v>
      </c>
      <c r="C51">
        <v>4</v>
      </c>
      <c r="E51">
        <v>5</v>
      </c>
      <c r="F51">
        <v>4</v>
      </c>
      <c r="G51">
        <v>4</v>
      </c>
      <c r="H51">
        <v>4</v>
      </c>
      <c r="I51">
        <v>5</v>
      </c>
      <c r="K51">
        <v>3</v>
      </c>
      <c r="L51">
        <v>5</v>
      </c>
      <c r="M51">
        <v>5</v>
      </c>
      <c r="N51">
        <v>5</v>
      </c>
      <c r="O51">
        <v>5</v>
      </c>
      <c r="P51">
        <v>4</v>
      </c>
      <c r="Q51">
        <v>4</v>
      </c>
      <c r="R51">
        <v>5</v>
      </c>
      <c r="S51">
        <v>4</v>
      </c>
      <c r="T51">
        <v>4</v>
      </c>
      <c r="U51">
        <v>4</v>
      </c>
      <c r="V51">
        <v>5</v>
      </c>
      <c r="W51">
        <v>5</v>
      </c>
      <c r="AQ51" s="20">
        <f>SUM(B51:AP51)</f>
        <v>88</v>
      </c>
      <c r="AR51" s="8">
        <f>COUNTA(B51:AP51)</f>
        <v>20</v>
      </c>
      <c r="AS51" s="1">
        <f>AQ51/AR51</f>
        <v>4.4</v>
      </c>
      <c r="AT51" s="1">
        <f>STDEV(B51:AP51)</f>
        <v>0.5982430416161191</v>
      </c>
      <c r="AU51" s="21" t="s">
        <v>13</v>
      </c>
      <c r="AV51" s="8">
        <f>COUNTIF(B51:AP51,"=1")</f>
        <v>0</v>
      </c>
      <c r="AW51" s="8">
        <f>COUNTIF(B51:AP51,"=2")</f>
        <v>0</v>
      </c>
      <c r="AX51" s="8">
        <f>COUNTIF(B51:AP51,"=3")</f>
        <v>1</v>
      </c>
      <c r="AY51" s="8">
        <f>COUNTIF(B51:AP51,"=4")</f>
        <v>10</v>
      </c>
      <c r="AZ51" s="8">
        <f>COUNTIF(B51:AP51,"=5")</f>
        <v>9</v>
      </c>
    </row>
    <row r="61" spans="1:52" ht="13.5" customHeight="1">
      <c r="A61" s="3" t="s">
        <v>17</v>
      </c>
      <c r="AQ61" t="s">
        <v>1</v>
      </c>
      <c r="AR61" t="s">
        <v>2</v>
      </c>
      <c r="AS61" s="1" t="s">
        <v>3</v>
      </c>
      <c r="AT61" s="5" t="s">
        <v>4</v>
      </c>
      <c r="AV61">
        <v>1</v>
      </c>
      <c r="AW61">
        <v>2</v>
      </c>
      <c r="AX61">
        <v>3</v>
      </c>
      <c r="AY61">
        <v>4</v>
      </c>
      <c r="AZ61">
        <v>5</v>
      </c>
    </row>
    <row r="62" spans="1:52" ht="13.5" customHeight="1">
      <c r="A62" s="22" t="s">
        <v>5</v>
      </c>
      <c r="B62">
        <v>3</v>
      </c>
      <c r="C62">
        <v>3</v>
      </c>
      <c r="D62">
        <v>3</v>
      </c>
      <c r="E62">
        <v>3</v>
      </c>
      <c r="F62">
        <v>4</v>
      </c>
      <c r="G62">
        <v>3</v>
      </c>
      <c r="H62">
        <v>3</v>
      </c>
      <c r="I62">
        <v>3</v>
      </c>
      <c r="J62">
        <v>3</v>
      </c>
      <c r="K62">
        <v>4</v>
      </c>
      <c r="L62">
        <v>3</v>
      </c>
      <c r="M62">
        <v>3</v>
      </c>
      <c r="N62">
        <v>3</v>
      </c>
      <c r="O62">
        <v>3</v>
      </c>
      <c r="P62">
        <v>3</v>
      </c>
      <c r="Q62">
        <v>3</v>
      </c>
      <c r="R62">
        <v>3</v>
      </c>
      <c r="S62">
        <v>4</v>
      </c>
      <c r="T62">
        <v>3</v>
      </c>
      <c r="U62">
        <v>3</v>
      </c>
      <c r="V62">
        <v>3</v>
      </c>
      <c r="W62">
        <v>3</v>
      </c>
      <c r="AQ62" s="7">
        <f>SUM(B62:AP62)</f>
        <v>69</v>
      </c>
      <c r="AR62" s="8">
        <f>COUNTA(B62:AP62)</f>
        <v>22</v>
      </c>
      <c r="AS62" s="1">
        <f>AQ62/AR62</f>
        <v>3.13636363636364</v>
      </c>
      <c r="AT62" s="1">
        <f>STDEV(B62:AP62)</f>
        <v>0.35125008665710405</v>
      </c>
      <c r="AU62" s="9" t="s">
        <v>5</v>
      </c>
      <c r="AV62" s="8">
        <f>COUNTIF(B62:AP62,"=1")</f>
        <v>0</v>
      </c>
      <c r="AW62" s="8">
        <f>COUNTIF(B62:AP62,"=2")</f>
        <v>0</v>
      </c>
      <c r="AX62" s="8">
        <f>COUNTIF(B62:AP62,"=3")</f>
        <v>19</v>
      </c>
      <c r="AY62" s="8">
        <f>COUNTIF(B62:AP62,"=4")</f>
        <v>3</v>
      </c>
      <c r="AZ62" s="8">
        <f>COUNTIF(B62:AP62,"=5")</f>
        <v>0</v>
      </c>
    </row>
    <row r="63" spans="1:52" ht="13.5" customHeight="1">
      <c r="A63" s="10" t="s">
        <v>6</v>
      </c>
      <c r="B63">
        <v>4</v>
      </c>
      <c r="C63">
        <v>3</v>
      </c>
      <c r="D63">
        <v>5</v>
      </c>
      <c r="E63">
        <v>3</v>
      </c>
      <c r="F63">
        <v>4</v>
      </c>
      <c r="G63">
        <v>4</v>
      </c>
      <c r="H63">
        <v>4</v>
      </c>
      <c r="I63">
        <v>5</v>
      </c>
      <c r="J63">
        <v>4</v>
      </c>
      <c r="K63">
        <v>4</v>
      </c>
      <c r="L63">
        <v>5</v>
      </c>
      <c r="M63">
        <v>5</v>
      </c>
      <c r="N63">
        <v>5</v>
      </c>
      <c r="O63">
        <v>5</v>
      </c>
      <c r="P63">
        <v>5</v>
      </c>
      <c r="Q63">
        <v>4</v>
      </c>
      <c r="R63">
        <v>4</v>
      </c>
      <c r="S63">
        <v>3</v>
      </c>
      <c r="T63">
        <v>4</v>
      </c>
      <c r="U63">
        <v>4</v>
      </c>
      <c r="V63">
        <v>5</v>
      </c>
      <c r="W63">
        <v>5</v>
      </c>
      <c r="AQ63" s="11">
        <f>SUM(B63:AP63)</f>
        <v>94</v>
      </c>
      <c r="AR63" s="8">
        <f>COUNTA(B63:AP63)</f>
        <v>22</v>
      </c>
      <c r="AS63" s="1">
        <f>AQ63/AR63</f>
        <v>4.27272727272727</v>
      </c>
      <c r="AT63" s="1">
        <f>STDEV(B63:AP63)</f>
        <v>0.7025001733142091</v>
      </c>
      <c r="AU63" s="12" t="s">
        <v>7</v>
      </c>
      <c r="AV63" s="8">
        <f>COUNTIF(B63:AP63,"=1")</f>
        <v>0</v>
      </c>
      <c r="AW63" s="8">
        <f>COUNTIF(B63:AP63,"=2")</f>
        <v>0</v>
      </c>
      <c r="AX63" s="8">
        <f>COUNTIF(B63:AP63,"=3")</f>
        <v>3</v>
      </c>
      <c r="AY63" s="8">
        <f>COUNTIF(B63:AP63,"=4")</f>
        <v>10</v>
      </c>
      <c r="AZ63" s="8">
        <f>COUNTIF(B63:AP63,"=5")</f>
        <v>9</v>
      </c>
    </row>
    <row r="64" spans="1:52" ht="13.5" customHeight="1">
      <c r="A64" s="13" t="s">
        <v>8</v>
      </c>
      <c r="B64">
        <v>4</v>
      </c>
      <c r="C64">
        <v>4</v>
      </c>
      <c r="D64">
        <v>4</v>
      </c>
      <c r="E64">
        <v>3</v>
      </c>
      <c r="F64">
        <v>3</v>
      </c>
      <c r="G64">
        <v>3</v>
      </c>
      <c r="H64">
        <v>4</v>
      </c>
      <c r="I64">
        <v>4</v>
      </c>
      <c r="J64">
        <v>3</v>
      </c>
      <c r="K64">
        <v>3</v>
      </c>
      <c r="L64">
        <v>4</v>
      </c>
      <c r="M64">
        <v>5</v>
      </c>
      <c r="N64">
        <v>4</v>
      </c>
      <c r="O64">
        <v>5</v>
      </c>
      <c r="P64">
        <v>5</v>
      </c>
      <c r="Q64">
        <v>4</v>
      </c>
      <c r="R64">
        <v>4</v>
      </c>
      <c r="S64">
        <v>3</v>
      </c>
      <c r="T64">
        <v>3</v>
      </c>
      <c r="U64">
        <v>4</v>
      </c>
      <c r="V64">
        <v>5</v>
      </c>
      <c r="W64">
        <v>4</v>
      </c>
      <c r="AQ64" s="14">
        <f>SUM(B64:AP64)</f>
        <v>85</v>
      </c>
      <c r="AR64" s="8">
        <f>COUNTA(B64:AP64)</f>
        <v>22</v>
      </c>
      <c r="AS64" s="1">
        <f>AQ64/AR64</f>
        <v>3.8636363636363598</v>
      </c>
      <c r="AT64" s="1">
        <f>STDEV(B64:AP64)</f>
        <v>0.7101612523427371</v>
      </c>
      <c r="AU64" s="15" t="s">
        <v>9</v>
      </c>
      <c r="AV64" s="8">
        <f>COUNTIF(B64:AP64,"=1")</f>
        <v>0</v>
      </c>
      <c r="AW64" s="8">
        <f>COUNTIF(B64:AP64,"=2")</f>
        <v>0</v>
      </c>
      <c r="AX64" s="8">
        <f>COUNTIF(B64:AP64,"=3")</f>
        <v>7</v>
      </c>
      <c r="AY64" s="8">
        <f>COUNTIF(B64:AP64,"=4")</f>
        <v>11</v>
      </c>
      <c r="AZ64" s="8">
        <f>COUNTIF(B64:AP64,"=5")</f>
        <v>4</v>
      </c>
    </row>
    <row r="65" spans="1:52" ht="13.5" customHeight="1">
      <c r="A65" s="16" t="s">
        <v>10</v>
      </c>
      <c r="B65">
        <v>5</v>
      </c>
      <c r="C65">
        <v>4</v>
      </c>
      <c r="D65">
        <v>5</v>
      </c>
      <c r="E65">
        <v>5</v>
      </c>
      <c r="F65">
        <v>5</v>
      </c>
      <c r="G65">
        <v>5</v>
      </c>
      <c r="H65">
        <v>5</v>
      </c>
      <c r="I65">
        <v>4</v>
      </c>
      <c r="J65">
        <v>3</v>
      </c>
      <c r="K65">
        <v>3</v>
      </c>
      <c r="L65">
        <v>5</v>
      </c>
      <c r="M65">
        <v>5</v>
      </c>
      <c r="N65">
        <v>5</v>
      </c>
      <c r="O65">
        <v>5</v>
      </c>
      <c r="P65">
        <v>5</v>
      </c>
      <c r="Q65">
        <v>5</v>
      </c>
      <c r="R65">
        <v>5</v>
      </c>
      <c r="S65">
        <v>4</v>
      </c>
      <c r="T65">
        <v>4</v>
      </c>
      <c r="U65">
        <v>4</v>
      </c>
      <c r="V65">
        <v>5</v>
      </c>
      <c r="W65">
        <v>5</v>
      </c>
      <c r="AQ65" s="17">
        <f>SUM(B65:AP65)</f>
        <v>101</v>
      </c>
      <c r="AR65" s="8">
        <f>COUNTA(B65:AP65)</f>
        <v>22</v>
      </c>
      <c r="AS65" s="1">
        <f>AQ65/AR65</f>
        <v>4.59090909090909</v>
      </c>
      <c r="AT65" s="1">
        <f>STDEV(B65:AP65)</f>
        <v>0.666125321334465</v>
      </c>
      <c r="AU65" s="18" t="s">
        <v>11</v>
      </c>
      <c r="AV65" s="8">
        <f>COUNTIF(B65:AP65,"=1")</f>
        <v>0</v>
      </c>
      <c r="AW65" s="8">
        <f>COUNTIF(B65:AP65,"=2")</f>
        <v>0</v>
      </c>
      <c r="AX65" s="8">
        <f>COUNTIF(B65:AP65,"=3")</f>
        <v>2</v>
      </c>
      <c r="AY65" s="8">
        <f>COUNTIF(B65:AP65,"=4")</f>
        <v>5</v>
      </c>
      <c r="AZ65" s="8">
        <f>COUNTIF(B65:AP65,"=5")</f>
        <v>15</v>
      </c>
    </row>
    <row r="66" spans="1:52" ht="13.5" customHeight="1">
      <c r="A66" s="19" t="s">
        <v>12</v>
      </c>
      <c r="B66">
        <v>4</v>
      </c>
      <c r="C66">
        <v>4</v>
      </c>
      <c r="D66">
        <v>5</v>
      </c>
      <c r="E66">
        <v>5</v>
      </c>
      <c r="F66">
        <v>5</v>
      </c>
      <c r="G66">
        <v>5</v>
      </c>
      <c r="H66">
        <v>4</v>
      </c>
      <c r="I66">
        <v>4</v>
      </c>
      <c r="J66">
        <v>4</v>
      </c>
      <c r="K66">
        <v>4</v>
      </c>
      <c r="L66">
        <v>5</v>
      </c>
      <c r="M66">
        <v>5</v>
      </c>
      <c r="N66">
        <v>5</v>
      </c>
      <c r="O66">
        <v>5</v>
      </c>
      <c r="P66">
        <v>5</v>
      </c>
      <c r="Q66">
        <v>4</v>
      </c>
      <c r="R66">
        <v>5</v>
      </c>
      <c r="S66">
        <v>4</v>
      </c>
      <c r="T66">
        <v>3</v>
      </c>
      <c r="U66">
        <v>5</v>
      </c>
      <c r="V66">
        <v>5</v>
      </c>
      <c r="W66">
        <v>5</v>
      </c>
      <c r="AQ66" s="20">
        <f>SUM(B66:AP66)</f>
        <v>100</v>
      </c>
      <c r="AR66" s="8">
        <f>COUNTA(B66:AP66)</f>
        <v>22</v>
      </c>
      <c r="AS66" s="1">
        <f>AQ66/AR66</f>
        <v>4.54545454545455</v>
      </c>
      <c r="AT66" s="1">
        <f>STDEV(B66:AP66)</f>
        <v>0.595800600015101</v>
      </c>
      <c r="AU66" s="21" t="s">
        <v>13</v>
      </c>
      <c r="AV66" s="8">
        <f>COUNTIF(B66:AP66,"=1")</f>
        <v>0</v>
      </c>
      <c r="AW66" s="8">
        <f>COUNTIF(B66:AP66,"=2")</f>
        <v>0</v>
      </c>
      <c r="AX66" s="8">
        <f>COUNTIF(B66:AP66,"=3")</f>
        <v>1</v>
      </c>
      <c r="AY66" s="8">
        <f>COUNTIF(B66:AP66,"=4")</f>
        <v>8</v>
      </c>
      <c r="AZ66" s="8">
        <f>COUNTIF(B66:AP66,"=5")</f>
        <v>13</v>
      </c>
    </row>
    <row r="74" spans="1:52" ht="13.5" customHeight="1">
      <c r="A74" s="23" t="s">
        <v>18</v>
      </c>
      <c r="AQ74" t="s">
        <v>1</v>
      </c>
      <c r="AR74" t="s">
        <v>2</v>
      </c>
      <c r="AS74" s="1" t="s">
        <v>3</v>
      </c>
      <c r="AT74" s="5" t="s">
        <v>4</v>
      </c>
      <c r="AV74">
        <v>1</v>
      </c>
      <c r="AW74">
        <v>2</v>
      </c>
      <c r="AX74">
        <v>3</v>
      </c>
      <c r="AY74">
        <v>4</v>
      </c>
      <c r="AZ74">
        <v>5</v>
      </c>
    </row>
    <row r="75" spans="1:52" ht="13.5" customHeight="1">
      <c r="A75" s="22" t="s">
        <v>5</v>
      </c>
      <c r="B75">
        <v>3</v>
      </c>
      <c r="C75">
        <v>4</v>
      </c>
      <c r="D75">
        <v>3</v>
      </c>
      <c r="E75">
        <v>3</v>
      </c>
      <c r="F75">
        <v>3</v>
      </c>
      <c r="G75">
        <v>3</v>
      </c>
      <c r="H75">
        <v>3</v>
      </c>
      <c r="I75">
        <v>3</v>
      </c>
      <c r="J75">
        <v>3</v>
      </c>
      <c r="K75">
        <v>3</v>
      </c>
      <c r="L75">
        <v>3</v>
      </c>
      <c r="M75">
        <v>3</v>
      </c>
      <c r="N75">
        <v>3</v>
      </c>
      <c r="O75">
        <v>3</v>
      </c>
      <c r="P75">
        <v>3</v>
      </c>
      <c r="Q75">
        <v>3</v>
      </c>
      <c r="R75">
        <v>3</v>
      </c>
      <c r="S75">
        <v>3</v>
      </c>
      <c r="T75">
        <v>3</v>
      </c>
      <c r="U75">
        <v>3</v>
      </c>
      <c r="V75">
        <v>3</v>
      </c>
      <c r="W75">
        <v>3</v>
      </c>
      <c r="AQ75" s="7">
        <f>SUM(B75:AP75)</f>
        <v>67</v>
      </c>
      <c r="AR75" s="8">
        <f>COUNTA(B75:AP75)</f>
        <v>22</v>
      </c>
      <c r="AS75" s="1">
        <f>AQ75/AR75</f>
        <v>3.04545454545455</v>
      </c>
      <c r="AT75" s="1">
        <f>STDEV(B75:AP75)</f>
        <v>0.21320071635561103</v>
      </c>
      <c r="AU75" s="9" t="s">
        <v>5</v>
      </c>
      <c r="AV75" s="8">
        <f>COUNTIF(B75:AP75,"=1")</f>
        <v>0</v>
      </c>
      <c r="AW75" s="8">
        <f>COUNTIF(B75:AP75,"=2")</f>
        <v>0</v>
      </c>
      <c r="AX75" s="8">
        <f>COUNTIF(B75:AP75,"=3")</f>
        <v>21</v>
      </c>
      <c r="AY75" s="8">
        <f>COUNTIF(B75:AP75,"=4")</f>
        <v>1</v>
      </c>
      <c r="AZ75" s="8">
        <f>COUNTIF(B75:AP75,"=5")</f>
        <v>0</v>
      </c>
    </row>
    <row r="76" spans="1:52" ht="13.5" customHeight="1">
      <c r="A76" s="10" t="s">
        <v>6</v>
      </c>
      <c r="B76">
        <v>5</v>
      </c>
      <c r="C76">
        <v>4</v>
      </c>
      <c r="D76">
        <v>5</v>
      </c>
      <c r="E76">
        <v>5</v>
      </c>
      <c r="F76">
        <v>4</v>
      </c>
      <c r="G76">
        <v>4</v>
      </c>
      <c r="H76">
        <v>5</v>
      </c>
      <c r="I76">
        <v>4</v>
      </c>
      <c r="J76">
        <v>5</v>
      </c>
      <c r="K76">
        <v>4</v>
      </c>
      <c r="L76">
        <v>5</v>
      </c>
      <c r="M76">
        <v>5</v>
      </c>
      <c r="N76">
        <v>5</v>
      </c>
      <c r="O76">
        <v>5</v>
      </c>
      <c r="P76">
        <v>5</v>
      </c>
      <c r="Q76">
        <v>3</v>
      </c>
      <c r="R76">
        <v>5</v>
      </c>
      <c r="S76">
        <v>4</v>
      </c>
      <c r="T76">
        <v>4</v>
      </c>
      <c r="U76">
        <v>5</v>
      </c>
      <c r="V76">
        <v>5</v>
      </c>
      <c r="W76">
        <v>5</v>
      </c>
      <c r="AQ76" s="11">
        <f>SUM(B76:AP76)</f>
        <v>101</v>
      </c>
      <c r="AR76" s="8">
        <f>COUNTA(B76:AP76)</f>
        <v>22</v>
      </c>
      <c r="AS76" s="1">
        <f>AQ76/AR76</f>
        <v>4.59090909090909</v>
      </c>
      <c r="AT76" s="1">
        <f>STDEV(B76:AP76)</f>
        <v>0.5903260526902471</v>
      </c>
      <c r="AU76" s="12" t="s">
        <v>7</v>
      </c>
      <c r="AV76" s="8">
        <f>COUNTIF(B76:AP76,"=1")</f>
        <v>0</v>
      </c>
      <c r="AW76" s="8">
        <f>COUNTIF(B76:AP76,"=2")</f>
        <v>0</v>
      </c>
      <c r="AX76" s="8">
        <f>COUNTIF(B76:AP76,"=3")</f>
        <v>1</v>
      </c>
      <c r="AY76" s="8">
        <f>COUNTIF(B76:AP76,"=4")</f>
        <v>7</v>
      </c>
      <c r="AZ76" s="8">
        <f>COUNTIF(B76:AP76,"=5")</f>
        <v>14</v>
      </c>
    </row>
    <row r="77" spans="1:52" ht="13.5" customHeight="1">
      <c r="A77" s="13" t="s">
        <v>8</v>
      </c>
      <c r="B77">
        <v>5</v>
      </c>
      <c r="C77">
        <v>3</v>
      </c>
      <c r="D77">
        <v>5</v>
      </c>
      <c r="E77">
        <v>5</v>
      </c>
      <c r="F77">
        <v>3</v>
      </c>
      <c r="G77">
        <v>4</v>
      </c>
      <c r="H77">
        <v>5</v>
      </c>
      <c r="I77">
        <v>4</v>
      </c>
      <c r="J77">
        <v>5</v>
      </c>
      <c r="K77">
        <v>4</v>
      </c>
      <c r="L77">
        <v>4</v>
      </c>
      <c r="M77">
        <v>5</v>
      </c>
      <c r="N77">
        <v>5</v>
      </c>
      <c r="O77">
        <v>5</v>
      </c>
      <c r="P77">
        <v>5</v>
      </c>
      <c r="Q77">
        <v>3</v>
      </c>
      <c r="R77">
        <v>5</v>
      </c>
      <c r="S77">
        <v>4</v>
      </c>
      <c r="T77">
        <v>5</v>
      </c>
      <c r="U77">
        <v>4</v>
      </c>
      <c r="V77">
        <v>5</v>
      </c>
      <c r="W77">
        <v>5</v>
      </c>
      <c r="AQ77" s="14">
        <f>SUM(B77:AP77)</f>
        <v>98</v>
      </c>
      <c r="AR77" s="8">
        <f>COUNTA(B77:AP77)</f>
        <v>22</v>
      </c>
      <c r="AS77" s="1">
        <f>AQ77/AR77</f>
        <v>4.45454545454545</v>
      </c>
      <c r="AT77" s="1">
        <f>STDEV(B77:AP77)</f>
        <v>0.7385489458759961</v>
      </c>
      <c r="AU77" s="15" t="s">
        <v>9</v>
      </c>
      <c r="AV77" s="8">
        <f>COUNTIF(B77:AP77,"=1")</f>
        <v>0</v>
      </c>
      <c r="AW77" s="8">
        <f>COUNTIF(B77:AP77,"=2")</f>
        <v>0</v>
      </c>
      <c r="AX77" s="8">
        <f>COUNTIF(B77:AP77,"=3")</f>
        <v>3</v>
      </c>
      <c r="AY77" s="8">
        <f>COUNTIF(B77:AP77,"=4")</f>
        <v>6</v>
      </c>
      <c r="AZ77" s="8">
        <f>COUNTIF(B77:AP77,"=5")</f>
        <v>13</v>
      </c>
    </row>
    <row r="78" spans="1:52" ht="13.5" customHeight="1">
      <c r="A78" s="16" t="s">
        <v>10</v>
      </c>
      <c r="B78">
        <v>5</v>
      </c>
      <c r="C78">
        <v>3</v>
      </c>
      <c r="D78">
        <v>5</v>
      </c>
      <c r="E78">
        <v>5</v>
      </c>
      <c r="F78">
        <v>4</v>
      </c>
      <c r="G78">
        <v>4</v>
      </c>
      <c r="H78">
        <v>4</v>
      </c>
      <c r="I78">
        <v>4</v>
      </c>
      <c r="J78">
        <v>4</v>
      </c>
      <c r="K78">
        <v>4</v>
      </c>
      <c r="L78">
        <v>5</v>
      </c>
      <c r="M78">
        <v>5</v>
      </c>
      <c r="N78">
        <v>5</v>
      </c>
      <c r="O78">
        <v>5</v>
      </c>
      <c r="P78">
        <v>5</v>
      </c>
      <c r="Q78">
        <v>4</v>
      </c>
      <c r="R78">
        <v>5</v>
      </c>
      <c r="S78">
        <v>4</v>
      </c>
      <c r="T78">
        <v>4</v>
      </c>
      <c r="U78">
        <v>4</v>
      </c>
      <c r="V78">
        <v>5</v>
      </c>
      <c r="W78">
        <v>5</v>
      </c>
      <c r="AQ78" s="17">
        <f>SUM(B78:AP78)</f>
        <v>98</v>
      </c>
      <c r="AR78" s="8">
        <f>COUNTA(B78:AP78)</f>
        <v>22</v>
      </c>
      <c r="AS78" s="1">
        <f>AQ78/AR78</f>
        <v>4.45454545454545</v>
      </c>
      <c r="AT78" s="1">
        <f>STDEV(B78:AP78)</f>
        <v>0.595800600015102</v>
      </c>
      <c r="AU78" s="18" t="s">
        <v>11</v>
      </c>
      <c r="AV78" s="8">
        <f>COUNTIF(B78:AP78,"=1")</f>
        <v>0</v>
      </c>
      <c r="AW78" s="8">
        <f>COUNTIF(B78:AP78,"=2")</f>
        <v>0</v>
      </c>
      <c r="AX78" s="8">
        <f>COUNTIF(B78:AP78,"=3")</f>
        <v>1</v>
      </c>
      <c r="AY78" s="8">
        <f>COUNTIF(B78:AP78,"=4")</f>
        <v>10</v>
      </c>
      <c r="AZ78" s="8">
        <f>COUNTIF(B78:AP78,"=5")</f>
        <v>11</v>
      </c>
    </row>
    <row r="79" spans="1:52" ht="13.5" customHeight="1">
      <c r="A79" s="19" t="s">
        <v>12</v>
      </c>
      <c r="B79">
        <v>4</v>
      </c>
      <c r="C79">
        <v>4</v>
      </c>
      <c r="D79">
        <v>5</v>
      </c>
      <c r="E79">
        <v>5</v>
      </c>
      <c r="F79">
        <v>5</v>
      </c>
      <c r="G79">
        <v>5</v>
      </c>
      <c r="H79">
        <v>4</v>
      </c>
      <c r="I79">
        <v>5</v>
      </c>
      <c r="J79">
        <v>5</v>
      </c>
      <c r="K79">
        <v>4</v>
      </c>
      <c r="L79">
        <v>5</v>
      </c>
      <c r="M79">
        <v>5</v>
      </c>
      <c r="N79">
        <v>5</v>
      </c>
      <c r="O79">
        <v>5</v>
      </c>
      <c r="P79">
        <v>5</v>
      </c>
      <c r="Q79">
        <v>4</v>
      </c>
      <c r="R79">
        <v>5</v>
      </c>
      <c r="S79">
        <v>4</v>
      </c>
      <c r="T79">
        <v>4</v>
      </c>
      <c r="U79">
        <v>4</v>
      </c>
      <c r="V79">
        <v>5</v>
      </c>
      <c r="W79">
        <v>5</v>
      </c>
      <c r="AQ79" s="20">
        <f>SUM(B79:AP79)</f>
        <v>102</v>
      </c>
      <c r="AR79" s="8">
        <f>COUNTA(B79:AP79)</f>
        <v>22</v>
      </c>
      <c r="AS79" s="1">
        <f>AQ79/AR79</f>
        <v>4.63636363636364</v>
      </c>
      <c r="AT79" s="1">
        <f>STDEV(B79:AP79)</f>
        <v>0.49236596391733106</v>
      </c>
      <c r="AU79" s="21" t="s">
        <v>13</v>
      </c>
      <c r="AV79" s="8">
        <f>COUNTIF(B79:AP79,"=1")</f>
        <v>0</v>
      </c>
      <c r="AW79" s="8">
        <f>COUNTIF(B79:AP79,"=2")</f>
        <v>0</v>
      </c>
      <c r="AX79" s="8">
        <f>COUNTIF(B79:AP79,"=3")</f>
        <v>0</v>
      </c>
      <c r="AY79" s="8">
        <f>COUNTIF(B79:AP79,"=4")</f>
        <v>8</v>
      </c>
      <c r="AZ79" s="8">
        <f>COUNTIF(B79:AP79,"=5")</f>
        <v>14</v>
      </c>
    </row>
    <row r="89" spans="1:52" ht="13.5" customHeight="1">
      <c r="A89" s="23" t="s">
        <v>19</v>
      </c>
      <c r="AQ89" t="s">
        <v>1</v>
      </c>
      <c r="AR89" t="s">
        <v>2</v>
      </c>
      <c r="AS89" s="1" t="s">
        <v>3</v>
      </c>
      <c r="AT89" s="5" t="s">
        <v>4</v>
      </c>
      <c r="AV89">
        <v>1</v>
      </c>
      <c r="AW89">
        <v>2</v>
      </c>
      <c r="AX89">
        <v>3</v>
      </c>
      <c r="AY89">
        <v>4</v>
      </c>
      <c r="AZ89">
        <v>5</v>
      </c>
    </row>
    <row r="90" spans="1:52" ht="13.5" customHeight="1">
      <c r="A90" s="22" t="s">
        <v>5</v>
      </c>
      <c r="B90">
        <v>3</v>
      </c>
      <c r="C90">
        <v>3</v>
      </c>
      <c r="D90">
        <v>3</v>
      </c>
      <c r="E90">
        <v>3</v>
      </c>
      <c r="F90">
        <v>3</v>
      </c>
      <c r="G90">
        <v>3</v>
      </c>
      <c r="H90">
        <v>3</v>
      </c>
      <c r="I90">
        <v>4</v>
      </c>
      <c r="J90">
        <v>3</v>
      </c>
      <c r="K90">
        <v>3</v>
      </c>
      <c r="L90">
        <v>3</v>
      </c>
      <c r="M90">
        <v>4</v>
      </c>
      <c r="N90">
        <v>3</v>
      </c>
      <c r="O90">
        <v>3</v>
      </c>
      <c r="P90">
        <v>3</v>
      </c>
      <c r="Q90">
        <v>3</v>
      </c>
      <c r="R90">
        <v>3</v>
      </c>
      <c r="S90">
        <v>4</v>
      </c>
      <c r="T90">
        <v>3</v>
      </c>
      <c r="U90">
        <v>3</v>
      </c>
      <c r="V90">
        <v>3</v>
      </c>
      <c r="W90">
        <v>3</v>
      </c>
      <c r="AQ90" s="7">
        <f>SUM(B90:AP90)</f>
        <v>69</v>
      </c>
      <c r="AR90" s="8">
        <f>COUNTA(B90:AP90)</f>
        <v>22</v>
      </c>
      <c r="AS90" s="1">
        <f>AQ90/AR90</f>
        <v>3.13636363636364</v>
      </c>
      <c r="AT90" s="1">
        <f>STDEV(B90:AP90)</f>
        <v>0.35125008665710405</v>
      </c>
      <c r="AU90" s="9" t="s">
        <v>5</v>
      </c>
      <c r="AV90" s="8">
        <f>COUNTIF(B90:AP90,"=1")</f>
        <v>0</v>
      </c>
      <c r="AW90" s="8">
        <f>COUNTIF(B90:AP90,"=2")</f>
        <v>0</v>
      </c>
      <c r="AX90" s="8">
        <f>COUNTIF(B90:AP90,"=3")</f>
        <v>19</v>
      </c>
      <c r="AY90" s="8">
        <f>COUNTIF(B90:AP90,"=4")</f>
        <v>3</v>
      </c>
      <c r="AZ90" s="8">
        <f>COUNTIF(B90:AP90,"=5")</f>
        <v>0</v>
      </c>
    </row>
    <row r="91" spans="1:52" ht="13.5" customHeight="1">
      <c r="A91" s="10" t="s">
        <v>6</v>
      </c>
      <c r="B91">
        <v>4</v>
      </c>
      <c r="C91">
        <v>4</v>
      </c>
      <c r="D91">
        <v>4</v>
      </c>
      <c r="E91">
        <v>3</v>
      </c>
      <c r="F91">
        <v>3</v>
      </c>
      <c r="G91">
        <v>4</v>
      </c>
      <c r="H91">
        <v>3</v>
      </c>
      <c r="I91">
        <v>3</v>
      </c>
      <c r="J91">
        <v>2</v>
      </c>
      <c r="K91">
        <v>3</v>
      </c>
      <c r="L91">
        <v>4</v>
      </c>
      <c r="M91">
        <v>3</v>
      </c>
      <c r="N91">
        <v>4</v>
      </c>
      <c r="O91">
        <v>5</v>
      </c>
      <c r="P91">
        <v>4</v>
      </c>
      <c r="Q91">
        <v>4</v>
      </c>
      <c r="R91">
        <v>2</v>
      </c>
      <c r="S91">
        <v>3</v>
      </c>
      <c r="T91">
        <v>4</v>
      </c>
      <c r="U91">
        <v>5</v>
      </c>
      <c r="V91">
        <v>5</v>
      </c>
      <c r="W91">
        <v>4</v>
      </c>
      <c r="AQ91" s="11">
        <f>SUM(B91:AP91)</f>
        <v>80</v>
      </c>
      <c r="AR91" s="8">
        <f>COUNTA(B91:AP91)</f>
        <v>22</v>
      </c>
      <c r="AS91" s="1">
        <f>AQ91/AR91</f>
        <v>3.6363636363636402</v>
      </c>
      <c r="AT91" s="1">
        <f>STDEV(B91:AP91)</f>
        <v>0.84771145952778</v>
      </c>
      <c r="AU91" s="12" t="s">
        <v>7</v>
      </c>
      <c r="AV91" s="8">
        <f>COUNTIF(B91:AP91,"=1")</f>
        <v>0</v>
      </c>
      <c r="AW91" s="8">
        <f>COUNTIF(B91:AP91,"=2")</f>
        <v>2</v>
      </c>
      <c r="AX91" s="8">
        <f>COUNTIF(B91:AP91,"=3")</f>
        <v>7</v>
      </c>
      <c r="AY91" s="8">
        <f>COUNTIF(B91:AP91,"=4")</f>
        <v>10</v>
      </c>
      <c r="AZ91" s="8">
        <f>COUNTIF(B91:AP91,"=5")</f>
        <v>3</v>
      </c>
    </row>
    <row r="92" spans="1:52" ht="13.5" customHeight="1">
      <c r="A92" s="13" t="s">
        <v>8</v>
      </c>
      <c r="B92">
        <v>4</v>
      </c>
      <c r="C92">
        <v>3</v>
      </c>
      <c r="D92">
        <v>3</v>
      </c>
      <c r="E92">
        <v>3</v>
      </c>
      <c r="F92">
        <v>2</v>
      </c>
      <c r="G92">
        <v>3</v>
      </c>
      <c r="H92">
        <v>2</v>
      </c>
      <c r="I92">
        <v>3</v>
      </c>
      <c r="J92">
        <v>3</v>
      </c>
      <c r="K92">
        <v>3</v>
      </c>
      <c r="L92">
        <v>3</v>
      </c>
      <c r="M92">
        <v>3</v>
      </c>
      <c r="N92">
        <v>4</v>
      </c>
      <c r="O92">
        <v>4</v>
      </c>
      <c r="P92">
        <v>4</v>
      </c>
      <c r="Q92">
        <v>3</v>
      </c>
      <c r="R92">
        <v>2</v>
      </c>
      <c r="S92">
        <v>3</v>
      </c>
      <c r="T92">
        <v>3</v>
      </c>
      <c r="U92">
        <v>4</v>
      </c>
      <c r="V92">
        <v>5</v>
      </c>
      <c r="W92">
        <v>4</v>
      </c>
      <c r="AQ92" s="14">
        <f>SUM(B92:AP92)</f>
        <v>71</v>
      </c>
      <c r="AR92" s="8">
        <f>COUNTA(B92:AP92)</f>
        <v>22</v>
      </c>
      <c r="AS92" s="1">
        <f>AQ92/AR92</f>
        <v>3.22727272727273</v>
      </c>
      <c r="AT92" s="1">
        <f>STDEV(B92:AP92)</f>
        <v>0.7516216235148271</v>
      </c>
      <c r="AU92" s="15" t="s">
        <v>9</v>
      </c>
      <c r="AV92" s="8">
        <f>COUNTIF(B92:AP92,"=1")</f>
        <v>0</v>
      </c>
      <c r="AW92" s="8">
        <f>COUNTIF(B92:AP92,"=2")</f>
        <v>3</v>
      </c>
      <c r="AX92" s="8">
        <f>COUNTIF(B92:AP92,"=3")</f>
        <v>12</v>
      </c>
      <c r="AY92" s="8">
        <f>COUNTIF(B92:AP92,"=4")</f>
        <v>6</v>
      </c>
      <c r="AZ92" s="8">
        <f>COUNTIF(B92:AP92,"=5")</f>
        <v>1</v>
      </c>
    </row>
    <row r="93" spans="1:52" ht="13.5" customHeight="1">
      <c r="A93" s="16" t="s">
        <v>10</v>
      </c>
      <c r="B93">
        <v>4</v>
      </c>
      <c r="C93">
        <v>4</v>
      </c>
      <c r="D93">
        <v>5</v>
      </c>
      <c r="E93">
        <v>3</v>
      </c>
      <c r="F93">
        <v>3</v>
      </c>
      <c r="G93">
        <v>5</v>
      </c>
      <c r="H93">
        <v>3</v>
      </c>
      <c r="I93">
        <v>3</v>
      </c>
      <c r="J93">
        <v>2</v>
      </c>
      <c r="K93">
        <v>4</v>
      </c>
      <c r="L93">
        <v>5</v>
      </c>
      <c r="M93">
        <v>3</v>
      </c>
      <c r="N93">
        <v>5</v>
      </c>
      <c r="O93">
        <v>4</v>
      </c>
      <c r="P93">
        <v>4</v>
      </c>
      <c r="Q93">
        <v>4</v>
      </c>
      <c r="R93">
        <v>3</v>
      </c>
      <c r="S93">
        <v>3</v>
      </c>
      <c r="T93">
        <v>4</v>
      </c>
      <c r="U93">
        <v>5</v>
      </c>
      <c r="V93">
        <v>5</v>
      </c>
      <c r="W93">
        <v>4</v>
      </c>
      <c r="AQ93" s="17">
        <f>SUM(B93:AP93)</f>
        <v>85</v>
      </c>
      <c r="AR93" s="8">
        <f>COUNTA(B93:AP93)</f>
        <v>22</v>
      </c>
      <c r="AS93" s="1">
        <f>AQ93/AR93</f>
        <v>3.8636363636363598</v>
      </c>
      <c r="AT93" s="1">
        <f>STDEV(B93:AP93)</f>
        <v>0.8888437939499211</v>
      </c>
      <c r="AU93" s="18" t="s">
        <v>11</v>
      </c>
      <c r="AV93" s="8">
        <f>COUNTIF(B93:AP93,"=1")</f>
        <v>0</v>
      </c>
      <c r="AW93" s="8">
        <f>COUNTIF(B93:AP93,"=2")</f>
        <v>1</v>
      </c>
      <c r="AX93" s="8">
        <f>COUNTIF(B93:AP93,"=3")</f>
        <v>7</v>
      </c>
      <c r="AY93" s="8">
        <f>COUNTIF(B93:AP93,"=4")</f>
        <v>8</v>
      </c>
      <c r="AZ93" s="8">
        <f>COUNTIF(B93:AP93,"=5")</f>
        <v>6</v>
      </c>
    </row>
    <row r="94" spans="1:52" ht="13.5" customHeight="1">
      <c r="A94" s="19" t="s">
        <v>12</v>
      </c>
      <c r="B94">
        <v>3</v>
      </c>
      <c r="C94">
        <v>4</v>
      </c>
      <c r="D94">
        <v>5</v>
      </c>
      <c r="E94">
        <v>3</v>
      </c>
      <c r="F94">
        <v>2</v>
      </c>
      <c r="G94">
        <v>5</v>
      </c>
      <c r="H94">
        <v>2</v>
      </c>
      <c r="I94">
        <v>4</v>
      </c>
      <c r="J94">
        <v>2</v>
      </c>
      <c r="K94">
        <v>4</v>
      </c>
      <c r="L94">
        <v>5</v>
      </c>
      <c r="M94">
        <v>5</v>
      </c>
      <c r="N94">
        <v>5</v>
      </c>
      <c r="O94">
        <v>3</v>
      </c>
      <c r="P94">
        <v>4</v>
      </c>
      <c r="Q94">
        <v>4</v>
      </c>
      <c r="R94">
        <v>2</v>
      </c>
      <c r="S94">
        <v>3</v>
      </c>
      <c r="T94">
        <v>3</v>
      </c>
      <c r="U94">
        <v>4</v>
      </c>
      <c r="V94">
        <v>5</v>
      </c>
      <c r="W94">
        <v>4</v>
      </c>
      <c r="AQ94" s="20">
        <f>SUM(B94:AP94)</f>
        <v>81</v>
      </c>
      <c r="AR94" s="8">
        <f>COUNTA(B94:AP94)</f>
        <v>22</v>
      </c>
      <c r="AS94" s="1">
        <f>AQ94/AR94</f>
        <v>3.68181818181818</v>
      </c>
      <c r="AT94" s="1">
        <f>STDEV(B94:AP94)</f>
        <v>1.08611863056191</v>
      </c>
      <c r="AU94" s="21" t="s">
        <v>13</v>
      </c>
      <c r="AV94" s="8">
        <f>COUNTIF(B94:AP94,"=1")</f>
        <v>0</v>
      </c>
      <c r="AW94" s="8">
        <f>COUNTIF(B94:AP94,"=2")</f>
        <v>4</v>
      </c>
      <c r="AX94" s="8">
        <f>COUNTIF(B94:AP94,"=3")</f>
        <v>5</v>
      </c>
      <c r="AY94" s="8">
        <f>COUNTIF(B94:AP94,"=4")</f>
        <v>7</v>
      </c>
      <c r="AZ94" s="8">
        <f>COUNTIF(B94:AP94,"=5")</f>
        <v>6</v>
      </c>
    </row>
    <row r="102" spans="1:52" ht="13.5" customHeight="1">
      <c r="A102" s="4" t="s">
        <v>20</v>
      </c>
      <c r="AQ102" t="s">
        <v>1</v>
      </c>
      <c r="AR102" t="s">
        <v>2</v>
      </c>
      <c r="AS102" s="1" t="s">
        <v>3</v>
      </c>
      <c r="AT102" s="5" t="s">
        <v>4</v>
      </c>
      <c r="AV102">
        <v>1</v>
      </c>
      <c r="AW102">
        <v>2</v>
      </c>
      <c r="AX102">
        <v>3</v>
      </c>
      <c r="AY102">
        <v>4</v>
      </c>
      <c r="AZ102">
        <v>5</v>
      </c>
    </row>
    <row r="103" spans="1:52" ht="13.5" customHeight="1">
      <c r="A103" s="22" t="s">
        <v>5</v>
      </c>
      <c r="B103">
        <v>3</v>
      </c>
      <c r="C103">
        <v>3</v>
      </c>
      <c r="D103">
        <v>3</v>
      </c>
      <c r="E103">
        <v>3</v>
      </c>
      <c r="F103">
        <v>3</v>
      </c>
      <c r="G103">
        <v>3</v>
      </c>
      <c r="H103">
        <v>3</v>
      </c>
      <c r="I103">
        <v>3</v>
      </c>
      <c r="J103">
        <v>3</v>
      </c>
      <c r="K103">
        <v>3</v>
      </c>
      <c r="L103">
        <v>3</v>
      </c>
      <c r="M103">
        <v>3</v>
      </c>
      <c r="N103">
        <v>3</v>
      </c>
      <c r="O103">
        <v>3</v>
      </c>
      <c r="P103">
        <v>3</v>
      </c>
      <c r="Q103">
        <v>3</v>
      </c>
      <c r="R103">
        <v>3</v>
      </c>
      <c r="S103">
        <v>3</v>
      </c>
      <c r="T103">
        <v>3</v>
      </c>
      <c r="U103">
        <v>3</v>
      </c>
      <c r="W103">
        <v>3</v>
      </c>
      <c r="AQ103" s="7">
        <f>SUM(B103:AP103)</f>
        <v>63</v>
      </c>
      <c r="AR103" s="8">
        <f>COUNTA(B103:AP103)</f>
        <v>21</v>
      </c>
      <c r="AS103" s="1">
        <f>AQ103/AR103</f>
        <v>3</v>
      </c>
      <c r="AT103" s="1">
        <f>STDEV(B103:AP103)</f>
        <v>0</v>
      </c>
      <c r="AU103" s="9" t="s">
        <v>5</v>
      </c>
      <c r="AV103" s="8">
        <f>COUNTIF(B103:AP103,"=1")</f>
        <v>0</v>
      </c>
      <c r="AW103" s="8">
        <f>COUNTIF(B103:AP103,"=2")</f>
        <v>0</v>
      </c>
      <c r="AX103" s="8">
        <f>COUNTIF(B103:AP103,"=3")</f>
        <v>21</v>
      </c>
      <c r="AY103" s="8">
        <f>COUNTIF(B103:AP103,"=4")</f>
        <v>0</v>
      </c>
      <c r="AZ103" s="8">
        <f>COUNTIF(B103:AP103,"=5")</f>
        <v>0</v>
      </c>
    </row>
    <row r="104" spans="1:52" ht="13.5" customHeight="1">
      <c r="A104" s="10" t="s">
        <v>6</v>
      </c>
      <c r="B104">
        <v>3</v>
      </c>
      <c r="C104">
        <v>5</v>
      </c>
      <c r="D104">
        <v>5</v>
      </c>
      <c r="E104">
        <v>5</v>
      </c>
      <c r="F104">
        <v>5</v>
      </c>
      <c r="G104">
        <v>5</v>
      </c>
      <c r="H104">
        <v>3</v>
      </c>
      <c r="I104">
        <v>4</v>
      </c>
      <c r="J104">
        <v>4</v>
      </c>
      <c r="K104">
        <v>4</v>
      </c>
      <c r="L104">
        <v>5</v>
      </c>
      <c r="M104">
        <v>5</v>
      </c>
      <c r="N104">
        <v>5</v>
      </c>
      <c r="O104">
        <v>5</v>
      </c>
      <c r="P104">
        <v>5</v>
      </c>
      <c r="Q104">
        <v>4</v>
      </c>
      <c r="R104">
        <v>5</v>
      </c>
      <c r="S104">
        <v>4</v>
      </c>
      <c r="T104">
        <v>4</v>
      </c>
      <c r="U104">
        <v>5</v>
      </c>
      <c r="W104">
        <v>5</v>
      </c>
      <c r="AQ104" s="11">
        <f>SUM(B104:AP104)</f>
        <v>95</v>
      </c>
      <c r="AR104" s="8">
        <f>COUNTA(B104:AP104)</f>
        <v>21</v>
      </c>
      <c r="AS104" s="1">
        <f>AQ104/AR104</f>
        <v>4.52380952380952</v>
      </c>
      <c r="AT104" s="1">
        <f>STDEV(B104:AP104)</f>
        <v>0.679635756787974</v>
      </c>
      <c r="AU104" s="12" t="s">
        <v>7</v>
      </c>
      <c r="AV104" s="8">
        <f>COUNTIF(B104:AP104,"=1")</f>
        <v>0</v>
      </c>
      <c r="AW104" s="8">
        <f>COUNTIF(B104:AP104,"=2")</f>
        <v>0</v>
      </c>
      <c r="AX104" s="8">
        <f>COUNTIF(B104:AP104,"=3")</f>
        <v>2</v>
      </c>
      <c r="AY104" s="8">
        <f>COUNTIF(B104:AP104,"=4")</f>
        <v>6</v>
      </c>
      <c r="AZ104" s="8">
        <f>COUNTIF(B104:AP104,"=5")</f>
        <v>13</v>
      </c>
    </row>
    <row r="105" spans="1:52" ht="13.5" customHeight="1">
      <c r="A105" s="13" t="s">
        <v>8</v>
      </c>
      <c r="B105">
        <v>3</v>
      </c>
      <c r="C105">
        <v>4</v>
      </c>
      <c r="D105">
        <v>4</v>
      </c>
      <c r="E105">
        <v>5</v>
      </c>
      <c r="F105">
        <v>5</v>
      </c>
      <c r="G105">
        <v>4</v>
      </c>
      <c r="H105">
        <v>3</v>
      </c>
      <c r="I105">
        <v>4</v>
      </c>
      <c r="J105">
        <v>4</v>
      </c>
      <c r="K105">
        <v>4</v>
      </c>
      <c r="L105">
        <v>4</v>
      </c>
      <c r="M105">
        <v>5</v>
      </c>
      <c r="N105">
        <v>5</v>
      </c>
      <c r="O105">
        <v>5</v>
      </c>
      <c r="P105">
        <v>5</v>
      </c>
      <c r="Q105">
        <v>4</v>
      </c>
      <c r="R105">
        <v>3</v>
      </c>
      <c r="S105">
        <v>3</v>
      </c>
      <c r="T105">
        <v>4</v>
      </c>
      <c r="U105">
        <v>4</v>
      </c>
      <c r="W105">
        <v>5</v>
      </c>
      <c r="AQ105" s="14">
        <f>SUM(B105:AP105)</f>
        <v>87</v>
      </c>
      <c r="AR105" s="8">
        <f>COUNTA(B105:AP105)</f>
        <v>21</v>
      </c>
      <c r="AS105" s="1">
        <f>AQ105/AR105</f>
        <v>4.14285714285714</v>
      </c>
      <c r="AT105" s="1">
        <f>STDEV(B105:AP105)</f>
        <v>0.72702917999997</v>
      </c>
      <c r="AU105" s="15" t="s">
        <v>9</v>
      </c>
      <c r="AV105" s="8">
        <f>COUNTIF(B105:AP105,"=1")</f>
        <v>0</v>
      </c>
      <c r="AW105" s="8">
        <f>COUNTIF(B105:AP105,"=2")</f>
        <v>0</v>
      </c>
      <c r="AX105" s="8">
        <f>COUNTIF(B105:AP105,"=3")</f>
        <v>4</v>
      </c>
      <c r="AY105" s="8">
        <f>COUNTIF(B105:AP105,"=4")</f>
        <v>10</v>
      </c>
      <c r="AZ105" s="8">
        <f>COUNTIF(B105:AP105,"=5")</f>
        <v>7</v>
      </c>
    </row>
    <row r="106" spans="1:52" ht="13.5" customHeight="1">
      <c r="A106" s="16" t="s">
        <v>10</v>
      </c>
      <c r="B106">
        <v>3</v>
      </c>
      <c r="C106">
        <v>4</v>
      </c>
      <c r="D106">
        <v>5</v>
      </c>
      <c r="E106">
        <v>5</v>
      </c>
      <c r="F106">
        <v>5</v>
      </c>
      <c r="G106">
        <v>5</v>
      </c>
      <c r="H106">
        <v>3</v>
      </c>
      <c r="J106">
        <v>5</v>
      </c>
      <c r="K106">
        <v>4</v>
      </c>
      <c r="L106">
        <v>5</v>
      </c>
      <c r="M106">
        <v>5</v>
      </c>
      <c r="N106">
        <v>5</v>
      </c>
      <c r="O106">
        <v>5</v>
      </c>
      <c r="P106">
        <v>5</v>
      </c>
      <c r="Q106">
        <v>5</v>
      </c>
      <c r="R106">
        <v>5</v>
      </c>
      <c r="S106">
        <v>3</v>
      </c>
      <c r="T106">
        <v>4</v>
      </c>
      <c r="U106">
        <v>4</v>
      </c>
      <c r="W106">
        <v>5</v>
      </c>
      <c r="AQ106" s="17">
        <f>SUM(B106:AP106)</f>
        <v>90</v>
      </c>
      <c r="AR106" s="8">
        <f>COUNTA(B106:AP106)</f>
        <v>20</v>
      </c>
      <c r="AS106" s="1">
        <f>AQ106/AR106</f>
        <v>4.5</v>
      </c>
      <c r="AT106" s="1">
        <f>STDEV(B106:AP106)</f>
        <v>0.760885910252682</v>
      </c>
      <c r="AU106" s="18" t="s">
        <v>11</v>
      </c>
      <c r="AV106" s="8">
        <f>COUNTIF(B106:AP106,"=1")</f>
        <v>0</v>
      </c>
      <c r="AW106" s="8">
        <f>COUNTIF(B106:AP106,"=2")</f>
        <v>0</v>
      </c>
      <c r="AX106" s="8">
        <f>COUNTIF(B106:AP106,"=3")</f>
        <v>3</v>
      </c>
      <c r="AY106" s="8">
        <f>COUNTIF(B106:AP106,"=4")</f>
        <v>4</v>
      </c>
      <c r="AZ106" s="8">
        <f>COUNTIF(B106:AP106,"=5")</f>
        <v>13</v>
      </c>
    </row>
    <row r="107" spans="1:52" ht="13.5" customHeight="1">
      <c r="A107" s="19" t="s">
        <v>12</v>
      </c>
      <c r="B107">
        <v>4</v>
      </c>
      <c r="C107">
        <v>4</v>
      </c>
      <c r="D107">
        <v>5</v>
      </c>
      <c r="E107">
        <v>5</v>
      </c>
      <c r="F107">
        <v>5</v>
      </c>
      <c r="G107">
        <v>5</v>
      </c>
      <c r="H107">
        <v>5</v>
      </c>
      <c r="J107">
        <v>4</v>
      </c>
      <c r="K107">
        <v>5</v>
      </c>
      <c r="L107">
        <v>5</v>
      </c>
      <c r="M107">
        <v>5</v>
      </c>
      <c r="N107">
        <v>5</v>
      </c>
      <c r="O107">
        <v>5</v>
      </c>
      <c r="P107">
        <v>5</v>
      </c>
      <c r="Q107">
        <v>5</v>
      </c>
      <c r="R107">
        <v>5</v>
      </c>
      <c r="S107">
        <v>3</v>
      </c>
      <c r="T107">
        <v>4</v>
      </c>
      <c r="U107">
        <v>5</v>
      </c>
      <c r="W107">
        <v>5</v>
      </c>
      <c r="AQ107" s="20">
        <f>SUM(B107:AP107)</f>
        <v>94</v>
      </c>
      <c r="AR107" s="8">
        <f>COUNTA(B107:AP107)</f>
        <v>20</v>
      </c>
      <c r="AS107" s="1">
        <f>AQ107/AR107</f>
        <v>4.7</v>
      </c>
      <c r="AT107" s="1">
        <f>STDEV(B107:AP107)</f>
        <v>0.571240570577479</v>
      </c>
      <c r="AU107" s="21" t="s">
        <v>13</v>
      </c>
      <c r="AV107" s="8">
        <f>COUNTIF(B107:AP107,"=1")</f>
        <v>0</v>
      </c>
      <c r="AW107" s="8">
        <f>COUNTIF(B107:AP107,"=2")</f>
        <v>0</v>
      </c>
      <c r="AX107" s="8">
        <f>COUNTIF(B107:AP107,"=3")</f>
        <v>1</v>
      </c>
      <c r="AY107" s="8">
        <f>COUNTIF(B107:AP107,"=4")</f>
        <v>4</v>
      </c>
      <c r="AZ107" s="8">
        <f>COUNTIF(B107:AP107,"=5")</f>
        <v>15</v>
      </c>
    </row>
    <row r="115" spans="1:52" ht="13.5" customHeight="1">
      <c r="A115" s="3" t="s">
        <v>21</v>
      </c>
      <c r="AQ115" t="s">
        <v>1</v>
      </c>
      <c r="AR115" t="s">
        <v>2</v>
      </c>
      <c r="AS115" s="1" t="s">
        <v>3</v>
      </c>
      <c r="AT115" s="5" t="s">
        <v>4</v>
      </c>
      <c r="AV115">
        <v>1</v>
      </c>
      <c r="AW115">
        <v>2</v>
      </c>
      <c r="AX115">
        <v>3</v>
      </c>
      <c r="AY115">
        <v>4</v>
      </c>
      <c r="AZ115">
        <v>5</v>
      </c>
    </row>
    <row r="116" spans="1:52" ht="13.5" customHeight="1">
      <c r="A116" s="22" t="s">
        <v>5</v>
      </c>
      <c r="B116">
        <v>3</v>
      </c>
      <c r="C116">
        <v>3</v>
      </c>
      <c r="D116">
        <v>3</v>
      </c>
      <c r="E116">
        <v>3</v>
      </c>
      <c r="F116">
        <v>3</v>
      </c>
      <c r="G116">
        <v>3</v>
      </c>
      <c r="H116">
        <v>3</v>
      </c>
      <c r="J116">
        <v>2</v>
      </c>
      <c r="K116">
        <v>3</v>
      </c>
      <c r="L116">
        <v>3</v>
      </c>
      <c r="M116">
        <v>3</v>
      </c>
      <c r="N116">
        <v>3</v>
      </c>
      <c r="O116">
        <v>3</v>
      </c>
      <c r="P116">
        <v>3</v>
      </c>
      <c r="Q116">
        <v>3</v>
      </c>
      <c r="R116">
        <v>3</v>
      </c>
      <c r="S116">
        <v>3</v>
      </c>
      <c r="T116">
        <v>3</v>
      </c>
      <c r="U116">
        <v>3</v>
      </c>
      <c r="V116">
        <v>3</v>
      </c>
      <c r="W116">
        <v>3</v>
      </c>
      <c r="AQ116" s="7">
        <f>SUM(B116:AP116)</f>
        <v>62</v>
      </c>
      <c r="AR116" s="8">
        <f>COUNTA(B116:AP116)</f>
        <v>21</v>
      </c>
      <c r="AS116" s="1">
        <f>AQ116/AR116</f>
        <v>2.95238095238095</v>
      </c>
      <c r="AT116" s="1">
        <f>STDEV(B116:AP116)</f>
        <v>0.21821789023599203</v>
      </c>
      <c r="AU116" s="9" t="s">
        <v>5</v>
      </c>
      <c r="AV116" s="8">
        <f>COUNTIF(B116:AP116,"=1")</f>
        <v>0</v>
      </c>
      <c r="AW116" s="8">
        <f>COUNTIF(B116:AP116,"=2")</f>
        <v>1</v>
      </c>
      <c r="AX116" s="8">
        <f>COUNTIF(B116:AP116,"=3")</f>
        <v>20</v>
      </c>
      <c r="AY116" s="8">
        <f>COUNTIF(B116:AP116,"=4")</f>
        <v>0</v>
      </c>
      <c r="AZ116" s="8">
        <f>COUNTIF(B116:AP116,"=5")</f>
        <v>0</v>
      </c>
    </row>
    <row r="117" spans="1:52" ht="13.5" customHeight="1">
      <c r="A117" s="10" t="s">
        <v>6</v>
      </c>
      <c r="B117">
        <v>3</v>
      </c>
      <c r="C117">
        <v>3</v>
      </c>
      <c r="D117">
        <v>4</v>
      </c>
      <c r="E117">
        <v>5</v>
      </c>
      <c r="F117">
        <v>4</v>
      </c>
      <c r="G117">
        <v>4</v>
      </c>
      <c r="H117">
        <v>3</v>
      </c>
      <c r="J117">
        <v>4</v>
      </c>
      <c r="K117">
        <v>2</v>
      </c>
      <c r="L117">
        <v>5</v>
      </c>
      <c r="M117">
        <v>4</v>
      </c>
      <c r="N117">
        <v>4</v>
      </c>
      <c r="O117">
        <v>5</v>
      </c>
      <c r="P117">
        <v>4</v>
      </c>
      <c r="Q117">
        <v>4</v>
      </c>
      <c r="R117">
        <v>4</v>
      </c>
      <c r="S117">
        <v>4</v>
      </c>
      <c r="T117">
        <v>4</v>
      </c>
      <c r="U117">
        <v>5</v>
      </c>
      <c r="V117">
        <v>5</v>
      </c>
      <c r="W117">
        <v>4</v>
      </c>
      <c r="AQ117" s="11">
        <f>SUM(B117:AP117)</f>
        <v>84</v>
      </c>
      <c r="AR117" s="8">
        <f>COUNTA(B117:AP117)</f>
        <v>21</v>
      </c>
      <c r="AS117" s="1">
        <f>AQ117/AR117</f>
        <v>4</v>
      </c>
      <c r="AT117" s="1">
        <f>STDEV(B117:AP117)</f>
        <v>0.7745966692414831</v>
      </c>
      <c r="AU117" s="12" t="s">
        <v>7</v>
      </c>
      <c r="AV117" s="8">
        <f>COUNTIF(B117:AP117,"=1")</f>
        <v>0</v>
      </c>
      <c r="AW117" s="8">
        <f>COUNTIF(B117:AP117,"=2")</f>
        <v>1</v>
      </c>
      <c r="AX117" s="8">
        <f>COUNTIF(B117:AP117,"=3")</f>
        <v>3</v>
      </c>
      <c r="AY117" s="8">
        <f>COUNTIF(B117:AP117,"=4")</f>
        <v>12</v>
      </c>
      <c r="AZ117" s="8">
        <f>COUNTIF(B117:AP117,"=5")</f>
        <v>5</v>
      </c>
    </row>
    <row r="118" spans="1:52" ht="13.5" customHeight="1">
      <c r="A118" s="13" t="s">
        <v>8</v>
      </c>
      <c r="B118">
        <v>3</v>
      </c>
      <c r="C118">
        <v>3</v>
      </c>
      <c r="D118">
        <v>4</v>
      </c>
      <c r="E118">
        <v>5</v>
      </c>
      <c r="F118">
        <v>3</v>
      </c>
      <c r="G118">
        <v>5</v>
      </c>
      <c r="H118">
        <v>2</v>
      </c>
      <c r="J118">
        <v>3</v>
      </c>
      <c r="K118">
        <v>2</v>
      </c>
      <c r="L118">
        <v>5</v>
      </c>
      <c r="M118">
        <v>3</v>
      </c>
      <c r="N118">
        <v>4</v>
      </c>
      <c r="O118">
        <v>5</v>
      </c>
      <c r="P118">
        <v>4</v>
      </c>
      <c r="Q118">
        <v>3</v>
      </c>
      <c r="S118">
        <v>4</v>
      </c>
      <c r="T118">
        <v>4</v>
      </c>
      <c r="U118">
        <v>4</v>
      </c>
      <c r="V118">
        <v>5</v>
      </c>
      <c r="W118">
        <v>3</v>
      </c>
      <c r="AQ118" s="14">
        <f>SUM(B118:AP118)</f>
        <v>74</v>
      </c>
      <c r="AR118" s="8">
        <f>COUNTA(B118:AP118)</f>
        <v>20</v>
      </c>
      <c r="AS118" s="1">
        <f>AQ118/AR118</f>
        <v>3.7</v>
      </c>
      <c r="AT118" s="1">
        <f>STDEV(B118:AP118)</f>
        <v>0.9787209698591861</v>
      </c>
      <c r="AU118" s="15" t="s">
        <v>9</v>
      </c>
      <c r="AV118" s="8">
        <f>COUNTIF(B118:AP118,"=1")</f>
        <v>0</v>
      </c>
      <c r="AW118" s="8">
        <f>COUNTIF(B118:AP118,"=2")</f>
        <v>2</v>
      </c>
      <c r="AX118" s="8">
        <f>COUNTIF(B118:AP118,"=3")</f>
        <v>7</v>
      </c>
      <c r="AY118" s="8">
        <f>COUNTIF(B118:AP118,"=4")</f>
        <v>6</v>
      </c>
      <c r="AZ118" s="8">
        <f>COUNTIF(B118:AP118,"=5")</f>
        <v>5</v>
      </c>
    </row>
    <row r="119" spans="1:52" ht="13.5" customHeight="1">
      <c r="A119" s="16" t="s">
        <v>10</v>
      </c>
      <c r="B119">
        <v>3</v>
      </c>
      <c r="C119">
        <v>3</v>
      </c>
      <c r="D119">
        <v>5</v>
      </c>
      <c r="E119">
        <v>5</v>
      </c>
      <c r="F119">
        <v>5</v>
      </c>
      <c r="G119">
        <v>5</v>
      </c>
      <c r="H119">
        <v>4</v>
      </c>
      <c r="J119">
        <v>5</v>
      </c>
      <c r="K119">
        <v>3</v>
      </c>
      <c r="L119">
        <v>5</v>
      </c>
      <c r="M119">
        <v>5</v>
      </c>
      <c r="N119">
        <v>5</v>
      </c>
      <c r="O119">
        <v>5</v>
      </c>
      <c r="P119">
        <v>5</v>
      </c>
      <c r="Q119">
        <v>5</v>
      </c>
      <c r="R119">
        <v>5</v>
      </c>
      <c r="S119">
        <v>4</v>
      </c>
      <c r="T119">
        <v>5</v>
      </c>
      <c r="U119">
        <v>5</v>
      </c>
      <c r="V119">
        <v>5</v>
      </c>
      <c r="W119">
        <v>5</v>
      </c>
      <c r="AQ119" s="17">
        <f>SUM(B119:AP119)</f>
        <v>97</v>
      </c>
      <c r="AR119" s="8">
        <f>COUNTA(B119:AP119)</f>
        <v>21</v>
      </c>
      <c r="AS119" s="1">
        <f>AQ119/AR119</f>
        <v>4.61904761904762</v>
      </c>
      <c r="AT119" s="1">
        <f>STDEV(B119:AP119)</f>
        <v>0.740012869900955</v>
      </c>
      <c r="AU119" s="18" t="s">
        <v>11</v>
      </c>
      <c r="AV119" s="8">
        <f>COUNTIF(B119:AP119,"=1")</f>
        <v>0</v>
      </c>
      <c r="AW119" s="8">
        <f>COUNTIF(B119:AP119,"=2")</f>
        <v>0</v>
      </c>
      <c r="AX119" s="8">
        <f>COUNTIF(B119:AP119,"=3")</f>
        <v>3</v>
      </c>
      <c r="AY119" s="8">
        <f>COUNTIF(B119:AP119,"=4")</f>
        <v>2</v>
      </c>
      <c r="AZ119" s="8">
        <f>COUNTIF(B119:AP119,"=5")</f>
        <v>16</v>
      </c>
    </row>
    <row r="120" spans="1:52" ht="13.5" customHeight="1">
      <c r="A120" s="19" t="s">
        <v>12</v>
      </c>
      <c r="B120">
        <v>3</v>
      </c>
      <c r="C120">
        <v>3</v>
      </c>
      <c r="D120">
        <v>5</v>
      </c>
      <c r="E120">
        <v>5</v>
      </c>
      <c r="F120">
        <v>4</v>
      </c>
      <c r="G120">
        <v>5</v>
      </c>
      <c r="H120">
        <v>4</v>
      </c>
      <c r="J120">
        <v>5</v>
      </c>
      <c r="K120">
        <v>3</v>
      </c>
      <c r="L120">
        <v>5</v>
      </c>
      <c r="M120">
        <v>5</v>
      </c>
      <c r="N120">
        <v>5</v>
      </c>
      <c r="O120">
        <v>5</v>
      </c>
      <c r="Q120">
        <v>4</v>
      </c>
      <c r="S120">
        <v>4</v>
      </c>
      <c r="T120">
        <v>3</v>
      </c>
      <c r="U120">
        <v>4</v>
      </c>
      <c r="V120">
        <v>5</v>
      </c>
      <c r="W120">
        <v>4</v>
      </c>
      <c r="AQ120" s="20">
        <f>SUM(B120:AP120)</f>
        <v>81</v>
      </c>
      <c r="AR120" s="8">
        <f>COUNTA(B120:AP120)</f>
        <v>19</v>
      </c>
      <c r="AS120" s="1">
        <f>AQ120/AR120</f>
        <v>4.26315789473684</v>
      </c>
      <c r="AT120" s="1">
        <f>STDEV(B120:AP120)</f>
        <v>0.8056815791722831</v>
      </c>
      <c r="AU120" s="21" t="s">
        <v>13</v>
      </c>
      <c r="AV120" s="8">
        <f>COUNTIF(B120:AP120,"=1")</f>
        <v>0</v>
      </c>
      <c r="AW120" s="8">
        <f>COUNTIF(B120:AP120,"=2")</f>
        <v>0</v>
      </c>
      <c r="AX120" s="8">
        <f>COUNTIF(B120:AP120,"=3")</f>
        <v>4</v>
      </c>
      <c r="AY120" s="8">
        <f>COUNTIF(B120:AP120,"=4")</f>
        <v>6</v>
      </c>
      <c r="AZ120" s="8">
        <f>COUNTIF(B120:AP120,"=5")</f>
        <v>9</v>
      </c>
    </row>
    <row r="128" spans="1:52" ht="13.5" customHeight="1">
      <c r="A128" s="3" t="s">
        <v>22</v>
      </c>
      <c r="AQ128" t="s">
        <v>1</v>
      </c>
      <c r="AR128" t="s">
        <v>2</v>
      </c>
      <c r="AS128" s="1" t="s">
        <v>3</v>
      </c>
      <c r="AT128" s="5" t="s">
        <v>4</v>
      </c>
      <c r="AV128">
        <v>1</v>
      </c>
      <c r="AW128">
        <v>2</v>
      </c>
      <c r="AX128">
        <v>3</v>
      </c>
      <c r="AY128">
        <v>4</v>
      </c>
      <c r="AZ128">
        <v>5</v>
      </c>
    </row>
    <row r="129" spans="1:52" ht="13.5" customHeight="1">
      <c r="A129" s="22" t="s">
        <v>5</v>
      </c>
      <c r="B129">
        <v>3</v>
      </c>
      <c r="C129">
        <v>3</v>
      </c>
      <c r="D129">
        <v>3</v>
      </c>
      <c r="E129">
        <v>3</v>
      </c>
      <c r="F129">
        <v>3</v>
      </c>
      <c r="G129">
        <v>3</v>
      </c>
      <c r="H129">
        <v>3</v>
      </c>
      <c r="I129">
        <v>3</v>
      </c>
      <c r="J129">
        <v>3</v>
      </c>
      <c r="K129">
        <v>3</v>
      </c>
      <c r="L129">
        <v>3</v>
      </c>
      <c r="M129">
        <v>3</v>
      </c>
      <c r="N129">
        <v>3</v>
      </c>
      <c r="O129">
        <v>3</v>
      </c>
      <c r="P129">
        <v>3</v>
      </c>
      <c r="Q129">
        <v>3</v>
      </c>
      <c r="R129">
        <v>3</v>
      </c>
      <c r="S129">
        <v>3</v>
      </c>
      <c r="T129">
        <v>3</v>
      </c>
      <c r="U129">
        <v>3</v>
      </c>
      <c r="V129">
        <v>3</v>
      </c>
      <c r="W129">
        <v>3</v>
      </c>
      <c r="AQ129" s="7">
        <f>SUM(B129:AP129)</f>
        <v>66</v>
      </c>
      <c r="AR129" s="8">
        <f>COUNTA(B129:AP129)</f>
        <v>22</v>
      </c>
      <c r="AS129" s="1">
        <f>AQ129/AR129</f>
        <v>3</v>
      </c>
      <c r="AT129" s="1">
        <f>STDEV(B129:AP129)</f>
        <v>0</v>
      </c>
      <c r="AU129" s="9" t="s">
        <v>5</v>
      </c>
      <c r="AV129" s="8">
        <f>COUNTIF(B129:AP129,"=1")</f>
        <v>0</v>
      </c>
      <c r="AW129" s="8">
        <f>COUNTIF(B129:AP129,"=2")</f>
        <v>0</v>
      </c>
      <c r="AX129" s="8">
        <f>COUNTIF(B129:AP129,"=3")</f>
        <v>22</v>
      </c>
      <c r="AY129" s="8">
        <f>COUNTIF(B129:AP129,"=4")</f>
        <v>0</v>
      </c>
      <c r="AZ129" s="8">
        <f>COUNTIF(B129:AP129,"=5")</f>
        <v>0</v>
      </c>
    </row>
    <row r="130" spans="1:52" ht="13.5" customHeight="1">
      <c r="A130" s="10" t="s">
        <v>6</v>
      </c>
      <c r="B130">
        <v>4</v>
      </c>
      <c r="C130">
        <v>3</v>
      </c>
      <c r="D130">
        <v>5</v>
      </c>
      <c r="E130">
        <v>4</v>
      </c>
      <c r="F130">
        <v>5</v>
      </c>
      <c r="G130">
        <v>4</v>
      </c>
      <c r="H130">
        <v>5</v>
      </c>
      <c r="I130">
        <v>4</v>
      </c>
      <c r="J130">
        <v>3</v>
      </c>
      <c r="K130">
        <v>4</v>
      </c>
      <c r="L130">
        <v>4</v>
      </c>
      <c r="M130">
        <v>4</v>
      </c>
      <c r="N130">
        <v>5</v>
      </c>
      <c r="O130">
        <v>5</v>
      </c>
      <c r="P130">
        <v>5</v>
      </c>
      <c r="Q130">
        <v>4</v>
      </c>
      <c r="R130">
        <v>5</v>
      </c>
      <c r="S130">
        <v>4</v>
      </c>
      <c r="T130">
        <v>5</v>
      </c>
      <c r="U130">
        <v>5</v>
      </c>
      <c r="V130">
        <v>5</v>
      </c>
      <c r="W130">
        <v>5</v>
      </c>
      <c r="AQ130" s="11">
        <f>SUM(B130:AP130)</f>
        <v>97</v>
      </c>
      <c r="AR130" s="8">
        <f>COUNTA(B130:AP130)</f>
        <v>22</v>
      </c>
      <c r="AS130" s="1">
        <f>AQ130/AR130</f>
        <v>4.40909090909091</v>
      </c>
      <c r="AT130" s="1">
        <f>STDEV(B130:AP130)</f>
        <v>0.666125321334465</v>
      </c>
      <c r="AU130" s="12" t="s">
        <v>7</v>
      </c>
      <c r="AV130" s="8">
        <f>COUNTIF(B130:AP130,"=1")</f>
        <v>0</v>
      </c>
      <c r="AW130" s="8">
        <f>COUNTIF(B130:AP130,"=2")</f>
        <v>0</v>
      </c>
      <c r="AX130" s="8">
        <f>COUNTIF(B130:AP130,"=3")</f>
        <v>2</v>
      </c>
      <c r="AY130" s="8">
        <f>COUNTIF(B130:AP130,"=4")</f>
        <v>9</v>
      </c>
      <c r="AZ130" s="8">
        <f>COUNTIF(B130:AP130,"=5")</f>
        <v>11</v>
      </c>
    </row>
    <row r="131" spans="1:52" ht="13.5" customHeight="1">
      <c r="A131" s="13" t="s">
        <v>8</v>
      </c>
      <c r="B131">
        <v>4</v>
      </c>
      <c r="C131">
        <v>3</v>
      </c>
      <c r="D131">
        <v>4</v>
      </c>
      <c r="E131">
        <v>4</v>
      </c>
      <c r="F131">
        <v>5</v>
      </c>
      <c r="G131">
        <v>3</v>
      </c>
      <c r="H131">
        <v>4</v>
      </c>
      <c r="I131">
        <v>4</v>
      </c>
      <c r="J131">
        <v>3</v>
      </c>
      <c r="K131">
        <v>3</v>
      </c>
      <c r="L131">
        <v>3</v>
      </c>
      <c r="M131">
        <v>4</v>
      </c>
      <c r="N131">
        <v>5</v>
      </c>
      <c r="O131">
        <v>5</v>
      </c>
      <c r="P131">
        <v>5</v>
      </c>
      <c r="Q131">
        <v>4</v>
      </c>
      <c r="R131">
        <v>4</v>
      </c>
      <c r="S131">
        <v>3</v>
      </c>
      <c r="T131">
        <v>5</v>
      </c>
      <c r="U131">
        <v>5</v>
      </c>
      <c r="V131">
        <v>5</v>
      </c>
      <c r="W131">
        <v>5</v>
      </c>
      <c r="AQ131" s="14">
        <f>SUM(B131:AP131)</f>
        <v>90</v>
      </c>
      <c r="AR131" s="8">
        <f>COUNTA(B131:AP131)</f>
        <v>22</v>
      </c>
      <c r="AS131" s="1">
        <f>AQ131/AR131</f>
        <v>4.09090909090909</v>
      </c>
      <c r="AT131" s="1">
        <f>STDEV(B131:AP131)</f>
        <v>0.8111773283374341</v>
      </c>
      <c r="AU131" s="15" t="s">
        <v>9</v>
      </c>
      <c r="AV131" s="8">
        <f>COUNTIF(B131:AP131,"=1")</f>
        <v>0</v>
      </c>
      <c r="AW131" s="8">
        <f>COUNTIF(B131:AP131,"=2")</f>
        <v>0</v>
      </c>
      <c r="AX131" s="8">
        <f>COUNTIF(B131:AP131,"=3")</f>
        <v>6</v>
      </c>
      <c r="AY131" s="8">
        <f>COUNTIF(B131:AP131,"=4")</f>
        <v>8</v>
      </c>
      <c r="AZ131" s="8">
        <f>COUNTIF(B131:AP131,"=5")</f>
        <v>8</v>
      </c>
    </row>
    <row r="132" spans="1:52" ht="13.5" customHeight="1">
      <c r="A132" s="16" t="s">
        <v>10</v>
      </c>
      <c r="B132">
        <v>5</v>
      </c>
      <c r="C132">
        <v>3</v>
      </c>
      <c r="D132">
        <v>5</v>
      </c>
      <c r="E132">
        <v>4</v>
      </c>
      <c r="F132">
        <v>5</v>
      </c>
      <c r="G132">
        <v>5</v>
      </c>
      <c r="H132">
        <v>5</v>
      </c>
      <c r="I132">
        <v>4</v>
      </c>
      <c r="J132">
        <v>4</v>
      </c>
      <c r="K132">
        <v>4</v>
      </c>
      <c r="L132">
        <v>5</v>
      </c>
      <c r="M132">
        <v>4</v>
      </c>
      <c r="N132">
        <v>5</v>
      </c>
      <c r="P132">
        <v>5</v>
      </c>
      <c r="Q132">
        <v>5</v>
      </c>
      <c r="R132">
        <v>5</v>
      </c>
      <c r="S132">
        <v>3</v>
      </c>
      <c r="T132">
        <v>5</v>
      </c>
      <c r="U132">
        <v>4</v>
      </c>
      <c r="V132">
        <v>5</v>
      </c>
      <c r="W132">
        <v>5</v>
      </c>
      <c r="AQ132" s="17">
        <f>SUM(B132:AP132)</f>
        <v>95</v>
      </c>
      <c r="AR132" s="8">
        <f>COUNTA(B132:AP132)</f>
        <v>21</v>
      </c>
      <c r="AS132" s="1">
        <f>AQ132/AR132</f>
        <v>4.52380952380952</v>
      </c>
      <c r="AT132" s="1">
        <f>STDEV(B132:AP132)</f>
        <v>0.679635756787974</v>
      </c>
      <c r="AU132" s="18" t="s">
        <v>11</v>
      </c>
      <c r="AV132" s="8">
        <f>COUNTIF(B132:AP132,"=1")</f>
        <v>0</v>
      </c>
      <c r="AW132" s="8">
        <f>COUNTIF(B132:AP132,"=2")</f>
        <v>0</v>
      </c>
      <c r="AX132" s="8">
        <f>COUNTIF(B132:AP132,"=3")</f>
        <v>2</v>
      </c>
      <c r="AY132" s="8">
        <f>COUNTIF(B132:AP132,"=4")</f>
        <v>6</v>
      </c>
      <c r="AZ132" s="8">
        <f>COUNTIF(B132:AP132,"=5")</f>
        <v>13</v>
      </c>
    </row>
    <row r="133" spans="1:52" ht="13.5" customHeight="1">
      <c r="A133" s="19" t="s">
        <v>12</v>
      </c>
      <c r="B133">
        <v>4</v>
      </c>
      <c r="C133">
        <v>3</v>
      </c>
      <c r="D133">
        <v>5</v>
      </c>
      <c r="E133">
        <v>4</v>
      </c>
      <c r="F133">
        <v>5</v>
      </c>
      <c r="G133">
        <v>5</v>
      </c>
      <c r="H133">
        <v>4</v>
      </c>
      <c r="I133">
        <v>4</v>
      </c>
      <c r="J133">
        <v>4</v>
      </c>
      <c r="K133">
        <v>4</v>
      </c>
      <c r="L133">
        <v>5</v>
      </c>
      <c r="M133">
        <v>4</v>
      </c>
      <c r="N133">
        <v>5</v>
      </c>
      <c r="Q133">
        <v>4</v>
      </c>
      <c r="R133">
        <v>5</v>
      </c>
      <c r="S133">
        <v>3</v>
      </c>
      <c r="T133">
        <v>5</v>
      </c>
      <c r="U133">
        <v>4</v>
      </c>
      <c r="V133">
        <v>5</v>
      </c>
      <c r="W133">
        <v>5</v>
      </c>
      <c r="AQ133" s="20">
        <f>SUM(B133:AP133)</f>
        <v>87</v>
      </c>
      <c r="AR133" s="8">
        <f>COUNTA(B133:AP133)</f>
        <v>20</v>
      </c>
      <c r="AS133" s="1">
        <f>AQ133/AR133</f>
        <v>4.35</v>
      </c>
      <c r="AT133" s="1">
        <f>STDEV(B133:AP133)</f>
        <v>0.670820393249937</v>
      </c>
      <c r="AU133" s="21" t="s">
        <v>13</v>
      </c>
      <c r="AV133" s="8">
        <f>COUNTIF(B133:AP133,"=1")</f>
        <v>0</v>
      </c>
      <c r="AW133" s="8">
        <f>COUNTIF(B133:AP133,"=2")</f>
        <v>0</v>
      </c>
      <c r="AX133" s="8">
        <f>COUNTIF(B133:AP133,"=3")</f>
        <v>2</v>
      </c>
      <c r="AY133" s="8">
        <f>COUNTIF(B133:AP133,"=4")</f>
        <v>9</v>
      </c>
      <c r="AZ133" s="8">
        <f>COUNTIF(B133:AP133,"=5")</f>
        <v>9</v>
      </c>
    </row>
    <row r="139" ht="13.5" customHeight="1">
      <c r="AU139"/>
    </row>
    <row r="142" spans="1:52" ht="13.5" customHeight="1">
      <c r="A142" s="3" t="s">
        <v>23</v>
      </c>
      <c r="AQ142" t="s">
        <v>1</v>
      </c>
      <c r="AR142" t="s">
        <v>2</v>
      </c>
      <c r="AS142" s="1" t="s">
        <v>3</v>
      </c>
      <c r="AT142" s="5" t="s">
        <v>4</v>
      </c>
      <c r="AV142">
        <v>1</v>
      </c>
      <c r="AW142">
        <v>2</v>
      </c>
      <c r="AX142">
        <v>3</v>
      </c>
      <c r="AY142">
        <v>4</v>
      </c>
      <c r="AZ142">
        <v>5</v>
      </c>
    </row>
    <row r="143" spans="1:52" ht="13.5" customHeight="1">
      <c r="A143" s="22" t="s">
        <v>5</v>
      </c>
      <c r="B143">
        <v>3</v>
      </c>
      <c r="C143">
        <v>3</v>
      </c>
      <c r="D143">
        <v>3</v>
      </c>
      <c r="E143">
        <v>3</v>
      </c>
      <c r="F143">
        <v>3</v>
      </c>
      <c r="G143">
        <v>3</v>
      </c>
      <c r="H143">
        <v>3</v>
      </c>
      <c r="I143">
        <v>3</v>
      </c>
      <c r="J143">
        <v>3</v>
      </c>
      <c r="K143">
        <v>3</v>
      </c>
      <c r="L143">
        <v>3</v>
      </c>
      <c r="N143">
        <v>3</v>
      </c>
      <c r="O143">
        <v>3</v>
      </c>
      <c r="P143">
        <v>3</v>
      </c>
      <c r="Q143">
        <v>3</v>
      </c>
      <c r="R143">
        <v>3</v>
      </c>
      <c r="S143">
        <v>3</v>
      </c>
      <c r="T143">
        <v>3</v>
      </c>
      <c r="V143">
        <v>3</v>
      </c>
      <c r="W143">
        <v>3</v>
      </c>
      <c r="AQ143" s="7">
        <f>SUM(B143:AP143)</f>
        <v>60</v>
      </c>
      <c r="AR143" s="8">
        <f>COUNTA(B143:AP143)</f>
        <v>20</v>
      </c>
      <c r="AS143" s="1">
        <f>AQ143/AR143</f>
        <v>3</v>
      </c>
      <c r="AT143" s="1">
        <f>STDEV(B143:AP143)</f>
        <v>0</v>
      </c>
      <c r="AU143" s="9" t="s">
        <v>5</v>
      </c>
      <c r="AV143" s="8">
        <f>COUNTIF(B143:AP143,"=1")</f>
        <v>0</v>
      </c>
      <c r="AW143" s="8">
        <f>COUNTIF(B143:AP143,"=2")</f>
        <v>0</v>
      </c>
      <c r="AX143" s="8">
        <f>COUNTIF(B143:AP143,"=3")</f>
        <v>20</v>
      </c>
      <c r="AY143" s="8">
        <f>COUNTIF(B143:AP143,"=4")</f>
        <v>0</v>
      </c>
      <c r="AZ143" s="8">
        <f>COUNTIF(B143:AP143,"=5")</f>
        <v>0</v>
      </c>
    </row>
    <row r="144" spans="1:52" ht="13.5" customHeight="1">
      <c r="A144" s="10" t="s">
        <v>6</v>
      </c>
      <c r="B144">
        <v>3</v>
      </c>
      <c r="C144">
        <v>3</v>
      </c>
      <c r="E144">
        <v>4</v>
      </c>
      <c r="F144">
        <v>4</v>
      </c>
      <c r="G144">
        <v>4</v>
      </c>
      <c r="H144">
        <v>4</v>
      </c>
      <c r="I144">
        <v>3</v>
      </c>
      <c r="J144">
        <v>4</v>
      </c>
      <c r="K144">
        <v>3</v>
      </c>
      <c r="L144">
        <v>5</v>
      </c>
      <c r="N144">
        <v>5</v>
      </c>
      <c r="O144">
        <v>5</v>
      </c>
      <c r="P144">
        <v>5</v>
      </c>
      <c r="Q144">
        <v>5</v>
      </c>
      <c r="R144">
        <v>4</v>
      </c>
      <c r="S144">
        <v>4</v>
      </c>
      <c r="T144">
        <v>3</v>
      </c>
      <c r="V144">
        <v>5</v>
      </c>
      <c r="W144">
        <v>5</v>
      </c>
      <c r="AQ144" s="11">
        <f>SUM(B144:AP144)</f>
        <v>78</v>
      </c>
      <c r="AR144" s="8">
        <f>COUNTA(B144:AP144)</f>
        <v>19</v>
      </c>
      <c r="AS144" s="1">
        <f>AQ144/AR144</f>
        <v>4.10526315789474</v>
      </c>
      <c r="AT144" s="1">
        <f>STDEV(B144:AP144)</f>
        <v>0.809302638222512</v>
      </c>
      <c r="AU144" s="12" t="s">
        <v>7</v>
      </c>
      <c r="AV144" s="8">
        <f>COUNTIF(B144:AP144,"=1")</f>
        <v>0</v>
      </c>
      <c r="AW144" s="8">
        <f>COUNTIF(B144:AP144,"=2")</f>
        <v>0</v>
      </c>
      <c r="AX144" s="8">
        <f>COUNTIF(B144:AP144,"=3")</f>
        <v>5</v>
      </c>
      <c r="AY144" s="8">
        <f>COUNTIF(B144:AP144,"=4")</f>
        <v>7</v>
      </c>
      <c r="AZ144" s="8">
        <f>COUNTIF(B144:AP144,"=5")</f>
        <v>7</v>
      </c>
    </row>
    <row r="145" spans="1:52" ht="13.5" customHeight="1">
      <c r="A145" s="13" t="s">
        <v>8</v>
      </c>
      <c r="B145">
        <v>3</v>
      </c>
      <c r="C145">
        <v>3</v>
      </c>
      <c r="E145">
        <v>3</v>
      </c>
      <c r="F145">
        <v>3</v>
      </c>
      <c r="G145">
        <v>3</v>
      </c>
      <c r="H145">
        <v>3</v>
      </c>
      <c r="I145">
        <v>3</v>
      </c>
      <c r="J145">
        <v>4</v>
      </c>
      <c r="K145">
        <v>3</v>
      </c>
      <c r="L145">
        <v>5</v>
      </c>
      <c r="N145">
        <v>5</v>
      </c>
      <c r="O145">
        <v>4</v>
      </c>
      <c r="P145">
        <v>5</v>
      </c>
      <c r="Q145">
        <v>4</v>
      </c>
      <c r="R145">
        <v>4</v>
      </c>
      <c r="S145">
        <v>3</v>
      </c>
      <c r="T145">
        <v>3</v>
      </c>
      <c r="V145">
        <v>5</v>
      </c>
      <c r="W145">
        <v>5</v>
      </c>
      <c r="AQ145" s="14">
        <f>SUM(B145:AP145)</f>
        <v>71</v>
      </c>
      <c r="AR145" s="8">
        <f>COUNTA(B145:AP145)</f>
        <v>19</v>
      </c>
      <c r="AS145" s="1">
        <f>AQ145/AR145</f>
        <v>3.73684210526316</v>
      </c>
      <c r="AT145" s="1">
        <f>STDEV(B145:AP145)</f>
        <v>0.8719139396343281</v>
      </c>
      <c r="AU145" s="15" t="s">
        <v>9</v>
      </c>
      <c r="AV145" s="8">
        <f>COUNTIF(B145:AP145,"=1")</f>
        <v>0</v>
      </c>
      <c r="AW145" s="8">
        <f>COUNTIF(B145:AP145,"=2")</f>
        <v>0</v>
      </c>
      <c r="AX145" s="8">
        <f>COUNTIF(B145:AP145,"=3")</f>
        <v>10</v>
      </c>
      <c r="AY145" s="8">
        <f>COUNTIF(B145:AP145,"=4")</f>
        <v>4</v>
      </c>
      <c r="AZ145" s="8">
        <f>COUNTIF(B145:AP145,"=5")</f>
        <v>5</v>
      </c>
    </row>
    <row r="146" spans="1:52" ht="13.5" customHeight="1">
      <c r="A146" s="16" t="s">
        <v>10</v>
      </c>
      <c r="B146">
        <v>3</v>
      </c>
      <c r="C146">
        <v>3</v>
      </c>
      <c r="E146">
        <v>4</v>
      </c>
      <c r="F146">
        <v>3</v>
      </c>
      <c r="G146">
        <v>4</v>
      </c>
      <c r="H146">
        <v>5</v>
      </c>
      <c r="I146">
        <v>4</v>
      </c>
      <c r="J146">
        <v>4</v>
      </c>
      <c r="K146">
        <v>3</v>
      </c>
      <c r="L146">
        <v>5</v>
      </c>
      <c r="N146">
        <v>5</v>
      </c>
      <c r="O146">
        <v>4</v>
      </c>
      <c r="P146">
        <v>5</v>
      </c>
      <c r="Q146">
        <v>5</v>
      </c>
      <c r="R146">
        <v>5</v>
      </c>
      <c r="S146">
        <v>3</v>
      </c>
      <c r="T146">
        <v>3</v>
      </c>
      <c r="V146">
        <v>5</v>
      </c>
      <c r="W146">
        <v>5</v>
      </c>
      <c r="AQ146" s="17">
        <f>SUM(B146:AP146)</f>
        <v>78</v>
      </c>
      <c r="AR146" s="8">
        <f>COUNTA(B146:AP146)</f>
        <v>19</v>
      </c>
      <c r="AS146" s="1">
        <f>AQ146/AR146</f>
        <v>4.10526315789474</v>
      </c>
      <c r="AT146" s="1">
        <f>STDEV(B146:AP146)</f>
        <v>0.8752610304046611</v>
      </c>
      <c r="AU146" s="18" t="s">
        <v>11</v>
      </c>
      <c r="AV146" s="8">
        <f>COUNTIF(B146:AP146,"=1")</f>
        <v>0</v>
      </c>
      <c r="AW146" s="8">
        <f>COUNTIF(B146:AP146,"=2")</f>
        <v>0</v>
      </c>
      <c r="AX146" s="8">
        <f>COUNTIF(B146:AP146,"=3")</f>
        <v>6</v>
      </c>
      <c r="AY146" s="8">
        <f>COUNTIF(B146:AP146,"=4")</f>
        <v>5</v>
      </c>
      <c r="AZ146" s="8">
        <f>COUNTIF(B146:AP146,"=5")</f>
        <v>8</v>
      </c>
    </row>
    <row r="147" spans="1:52" ht="13.5" customHeight="1">
      <c r="A147" s="19" t="s">
        <v>12</v>
      </c>
      <c r="B147">
        <v>3</v>
      </c>
      <c r="C147">
        <v>3</v>
      </c>
      <c r="E147">
        <v>4</v>
      </c>
      <c r="F147">
        <v>4</v>
      </c>
      <c r="G147">
        <v>4</v>
      </c>
      <c r="H147">
        <v>4</v>
      </c>
      <c r="I147">
        <v>4</v>
      </c>
      <c r="J147">
        <v>4</v>
      </c>
      <c r="K147">
        <v>3</v>
      </c>
      <c r="L147">
        <v>5</v>
      </c>
      <c r="N147">
        <v>5</v>
      </c>
      <c r="O147">
        <v>3</v>
      </c>
      <c r="P147">
        <v>5</v>
      </c>
      <c r="Q147">
        <v>4</v>
      </c>
      <c r="R147">
        <v>5</v>
      </c>
      <c r="S147">
        <v>3</v>
      </c>
      <c r="T147">
        <v>4</v>
      </c>
      <c r="V147">
        <v>5</v>
      </c>
      <c r="W147">
        <v>5</v>
      </c>
      <c r="AQ147" s="20">
        <f>SUM(B147:AP147)</f>
        <v>77</v>
      </c>
      <c r="AR147" s="8">
        <f>COUNTA(B147:AP147)</f>
        <v>19</v>
      </c>
      <c r="AS147" s="1">
        <f>AQ147/AR147</f>
        <v>4.05263157894737</v>
      </c>
      <c r="AT147" s="1">
        <f>STDEV(B147:AP147)</f>
        <v>0.779863535820802</v>
      </c>
      <c r="AU147" s="21" t="s">
        <v>13</v>
      </c>
      <c r="AV147" s="8">
        <f>COUNTIF(B147:AP147,"=1")</f>
        <v>0</v>
      </c>
      <c r="AW147" s="8">
        <f>COUNTIF(B147:AP147,"=2")</f>
        <v>0</v>
      </c>
      <c r="AX147" s="8">
        <f>COUNTIF(B147:AP147,"=3")</f>
        <v>5</v>
      </c>
      <c r="AY147" s="8">
        <f>COUNTIF(B147:AP147,"=4")</f>
        <v>8</v>
      </c>
      <c r="AZ147" s="8">
        <f>COUNTIF(B147:AP147,"=5")</f>
        <v>6</v>
      </c>
    </row>
    <row r="154" spans="1:52" ht="13.5" customHeight="1">
      <c r="A154" s="3" t="s">
        <v>24</v>
      </c>
      <c r="AQ154" t="s">
        <v>1</v>
      </c>
      <c r="AR154" t="s">
        <v>2</v>
      </c>
      <c r="AS154" s="1" t="s">
        <v>3</v>
      </c>
      <c r="AT154" s="5" t="s">
        <v>4</v>
      </c>
      <c r="AV154">
        <v>1</v>
      </c>
      <c r="AW154">
        <v>2</v>
      </c>
      <c r="AX154">
        <v>3</v>
      </c>
      <c r="AY154">
        <v>4</v>
      </c>
      <c r="AZ154">
        <v>5</v>
      </c>
    </row>
    <row r="155" spans="1:52" ht="13.5" customHeight="1">
      <c r="A155" s="22" t="s">
        <v>5</v>
      </c>
      <c r="B155">
        <v>3</v>
      </c>
      <c r="C155">
        <v>3</v>
      </c>
      <c r="D155">
        <v>3</v>
      </c>
      <c r="E155">
        <v>3</v>
      </c>
      <c r="F155">
        <v>3</v>
      </c>
      <c r="G155">
        <v>3</v>
      </c>
      <c r="H155">
        <v>3</v>
      </c>
      <c r="I155">
        <v>3</v>
      </c>
      <c r="J155">
        <v>3</v>
      </c>
      <c r="K155">
        <v>3</v>
      </c>
      <c r="L155">
        <v>3</v>
      </c>
      <c r="M155">
        <v>3</v>
      </c>
      <c r="N155">
        <v>3</v>
      </c>
      <c r="O155">
        <v>3</v>
      </c>
      <c r="P155">
        <v>3</v>
      </c>
      <c r="Q155">
        <v>3</v>
      </c>
      <c r="R155">
        <v>3</v>
      </c>
      <c r="S155">
        <v>3</v>
      </c>
      <c r="T155">
        <v>3</v>
      </c>
      <c r="U155">
        <v>3</v>
      </c>
      <c r="V155">
        <v>3</v>
      </c>
      <c r="W155">
        <v>3</v>
      </c>
      <c r="AQ155" s="7">
        <f>SUM(B155:AP155)</f>
        <v>66</v>
      </c>
      <c r="AR155" s="8">
        <f>COUNTA(B155:AP155)</f>
        <v>22</v>
      </c>
      <c r="AS155" s="1">
        <f>AQ155/AR155</f>
        <v>3</v>
      </c>
      <c r="AT155" s="1">
        <f>STDEV(B155:AP155)</f>
        <v>0</v>
      </c>
      <c r="AU155" s="9" t="s">
        <v>5</v>
      </c>
      <c r="AV155" s="8">
        <f>COUNTIF(B155:AP155,"=1")</f>
        <v>0</v>
      </c>
      <c r="AW155" s="8">
        <f>COUNTIF(B155:AP155,"=2")</f>
        <v>0</v>
      </c>
      <c r="AX155" s="8">
        <f>COUNTIF(B155:AP155,"=3")</f>
        <v>22</v>
      </c>
      <c r="AY155" s="8">
        <f>COUNTIF(B155:AP155,"=4")</f>
        <v>0</v>
      </c>
      <c r="AZ155" s="8">
        <f>COUNTIF(B155:AP155,"=5")</f>
        <v>0</v>
      </c>
    </row>
    <row r="156" spans="1:52" ht="13.5" customHeight="1">
      <c r="A156" s="10" t="s">
        <v>6</v>
      </c>
      <c r="B156">
        <v>4</v>
      </c>
      <c r="C156">
        <v>4</v>
      </c>
      <c r="D156">
        <v>5</v>
      </c>
      <c r="E156">
        <v>5</v>
      </c>
      <c r="F156">
        <v>4</v>
      </c>
      <c r="G156">
        <v>5</v>
      </c>
      <c r="H156">
        <v>5</v>
      </c>
      <c r="I156">
        <v>5</v>
      </c>
      <c r="J156">
        <v>5</v>
      </c>
      <c r="K156">
        <v>4</v>
      </c>
      <c r="L156">
        <v>5</v>
      </c>
      <c r="M156">
        <v>4</v>
      </c>
      <c r="N156">
        <v>5</v>
      </c>
      <c r="O156">
        <v>5</v>
      </c>
      <c r="P156">
        <v>5</v>
      </c>
      <c r="Q156">
        <v>5</v>
      </c>
      <c r="R156">
        <v>5</v>
      </c>
      <c r="S156">
        <v>3</v>
      </c>
      <c r="T156">
        <v>4</v>
      </c>
      <c r="U156">
        <v>5</v>
      </c>
      <c r="V156">
        <v>5</v>
      </c>
      <c r="W156">
        <v>5</v>
      </c>
      <c r="AQ156" s="11">
        <f>SUM(B156:AP156)</f>
        <v>102</v>
      </c>
      <c r="AR156" s="8">
        <f>COUNTA(B156:AP156)</f>
        <v>22</v>
      </c>
      <c r="AS156" s="1">
        <f>AQ156/AR156</f>
        <v>4.63636363636364</v>
      </c>
      <c r="AT156" s="1">
        <f>STDEV(B156:AP156)</f>
        <v>0.581087203147976</v>
      </c>
      <c r="AU156" s="12" t="s">
        <v>7</v>
      </c>
      <c r="AV156" s="8">
        <f>COUNTIF(B156:AP156,"=1")</f>
        <v>0</v>
      </c>
      <c r="AW156" s="8">
        <f>COUNTIF(B156:AP156,"=2")</f>
        <v>0</v>
      </c>
      <c r="AX156" s="8">
        <f>COUNTIF(B156:AP156,"=3")</f>
        <v>1</v>
      </c>
      <c r="AY156" s="8">
        <f>COUNTIF(B156:AP156,"=4")</f>
        <v>6</v>
      </c>
      <c r="AZ156" s="8">
        <f>COUNTIF(B156:AP156,"=5")</f>
        <v>15</v>
      </c>
    </row>
    <row r="157" spans="1:52" ht="13.5" customHeight="1">
      <c r="A157" s="13" t="s">
        <v>8</v>
      </c>
      <c r="B157">
        <v>4</v>
      </c>
      <c r="C157">
        <v>3</v>
      </c>
      <c r="D157">
        <v>5</v>
      </c>
      <c r="E157">
        <v>5</v>
      </c>
      <c r="F157">
        <v>4</v>
      </c>
      <c r="G157">
        <v>4</v>
      </c>
      <c r="H157">
        <v>5</v>
      </c>
      <c r="I157">
        <v>4</v>
      </c>
      <c r="J157">
        <v>5</v>
      </c>
      <c r="K157">
        <v>4</v>
      </c>
      <c r="L157">
        <v>5</v>
      </c>
      <c r="M157">
        <v>4</v>
      </c>
      <c r="N157">
        <v>5</v>
      </c>
      <c r="O157">
        <v>5</v>
      </c>
      <c r="P157">
        <v>5</v>
      </c>
      <c r="Q157">
        <v>5</v>
      </c>
      <c r="R157">
        <v>5</v>
      </c>
      <c r="S157">
        <v>3</v>
      </c>
      <c r="T157">
        <v>4</v>
      </c>
      <c r="U157">
        <v>4</v>
      </c>
      <c r="V157">
        <v>5</v>
      </c>
      <c r="W157">
        <v>5</v>
      </c>
      <c r="AQ157" s="14">
        <f>SUM(B157:AP157)</f>
        <v>98</v>
      </c>
      <c r="AR157" s="8">
        <f>COUNTA(B157:AP157)</f>
        <v>22</v>
      </c>
      <c r="AS157" s="1">
        <f>AQ157/AR157</f>
        <v>4.45454545454545</v>
      </c>
      <c r="AT157" s="1">
        <f>STDEV(B157:AP157)</f>
        <v>0.6709817063202621</v>
      </c>
      <c r="AU157" s="15" t="s">
        <v>9</v>
      </c>
      <c r="AV157" s="8">
        <f>COUNTIF(B157:AP157,"=1")</f>
        <v>0</v>
      </c>
      <c r="AW157" s="8">
        <f>COUNTIF(B157:AP157,"=2")</f>
        <v>0</v>
      </c>
      <c r="AX157" s="8">
        <f>COUNTIF(B157:AP157,"=3")</f>
        <v>2</v>
      </c>
      <c r="AY157" s="8">
        <f>COUNTIF(B157:AP157,"=4")</f>
        <v>8</v>
      </c>
      <c r="AZ157" s="8">
        <f>COUNTIF(B157:AP157,"=5")</f>
        <v>12</v>
      </c>
    </row>
    <row r="158" spans="1:52" ht="13.5" customHeight="1">
      <c r="A158" s="16" t="s">
        <v>10</v>
      </c>
      <c r="B158">
        <v>4</v>
      </c>
      <c r="C158">
        <v>3</v>
      </c>
      <c r="D158">
        <v>5</v>
      </c>
      <c r="E158">
        <v>5</v>
      </c>
      <c r="F158">
        <v>5</v>
      </c>
      <c r="G158">
        <v>5</v>
      </c>
      <c r="H158">
        <v>5</v>
      </c>
      <c r="I158">
        <v>5</v>
      </c>
      <c r="J158">
        <v>5</v>
      </c>
      <c r="K158">
        <v>4</v>
      </c>
      <c r="L158">
        <v>5</v>
      </c>
      <c r="M158">
        <v>4</v>
      </c>
      <c r="N158">
        <v>5</v>
      </c>
      <c r="O158">
        <v>5</v>
      </c>
      <c r="P158">
        <v>5</v>
      </c>
      <c r="Q158">
        <v>5</v>
      </c>
      <c r="R158">
        <v>5</v>
      </c>
      <c r="S158">
        <v>3</v>
      </c>
      <c r="T158">
        <v>3</v>
      </c>
      <c r="U158">
        <v>4</v>
      </c>
      <c r="V158">
        <v>5</v>
      </c>
      <c r="W158">
        <v>5</v>
      </c>
      <c r="AQ158" s="17">
        <f>SUM(B158:AP158)</f>
        <v>100</v>
      </c>
      <c r="AR158" s="8">
        <f>COUNTA(B158:AP158)</f>
        <v>22</v>
      </c>
      <c r="AS158" s="1">
        <f>AQ158/AR158</f>
        <v>4.54545454545455</v>
      </c>
      <c r="AT158" s="1">
        <f>STDEV(B158:AP158)</f>
        <v>0.7385489458759961</v>
      </c>
      <c r="AU158" s="18" t="s">
        <v>11</v>
      </c>
      <c r="AV158" s="8">
        <f>COUNTIF(B158:AP158,"=1")</f>
        <v>0</v>
      </c>
      <c r="AW158" s="8">
        <f>COUNTIF(B158:AP158,"=2")</f>
        <v>0</v>
      </c>
      <c r="AX158" s="8">
        <f>COUNTIF(B158:AP158,"=3")</f>
        <v>3</v>
      </c>
      <c r="AY158" s="8">
        <f>COUNTIF(B158:AP158,"=4")</f>
        <v>4</v>
      </c>
      <c r="AZ158" s="8">
        <f>COUNTIF(B158:AP158,"=5")</f>
        <v>15</v>
      </c>
    </row>
    <row r="159" spans="1:52" ht="13.5" customHeight="1">
      <c r="A159" s="19" t="s">
        <v>12</v>
      </c>
      <c r="B159">
        <v>4</v>
      </c>
      <c r="C159">
        <v>3</v>
      </c>
      <c r="D159">
        <v>5</v>
      </c>
      <c r="E159">
        <v>5</v>
      </c>
      <c r="F159">
        <v>4</v>
      </c>
      <c r="G159">
        <v>5</v>
      </c>
      <c r="H159">
        <v>4</v>
      </c>
      <c r="I159">
        <v>5</v>
      </c>
      <c r="J159">
        <v>5</v>
      </c>
      <c r="K159">
        <v>4</v>
      </c>
      <c r="L159">
        <v>5</v>
      </c>
      <c r="M159">
        <v>4</v>
      </c>
      <c r="N159">
        <v>5</v>
      </c>
      <c r="O159">
        <v>5</v>
      </c>
      <c r="P159">
        <v>5</v>
      </c>
      <c r="Q159">
        <v>5</v>
      </c>
      <c r="R159">
        <v>5</v>
      </c>
      <c r="S159">
        <v>3</v>
      </c>
      <c r="T159">
        <v>3</v>
      </c>
      <c r="U159">
        <v>4</v>
      </c>
      <c r="V159">
        <v>5</v>
      </c>
      <c r="W159">
        <v>5</v>
      </c>
      <c r="AQ159" s="20">
        <f>SUM(B159:AP159)</f>
        <v>98</v>
      </c>
      <c r="AR159" s="8">
        <f>COUNTA(B159:AP159)</f>
        <v>22</v>
      </c>
      <c r="AS159" s="1">
        <f>AQ159/AR159</f>
        <v>4.45454545454545</v>
      </c>
      <c r="AT159" s="1">
        <f>STDEV(B159:AP159)</f>
        <v>0.7385489458759961</v>
      </c>
      <c r="AU159" s="21" t="s">
        <v>13</v>
      </c>
      <c r="AV159" s="8">
        <f>COUNTIF(B159:AP159,"=1")</f>
        <v>0</v>
      </c>
      <c r="AW159" s="8">
        <f>COUNTIF(B159:AP159,"=2")</f>
        <v>0</v>
      </c>
      <c r="AX159" s="8">
        <f>COUNTIF(B159:AP159,"=3")</f>
        <v>3</v>
      </c>
      <c r="AY159" s="8">
        <f>COUNTIF(B159:AP159,"=4")</f>
        <v>6</v>
      </c>
      <c r="AZ159" s="8">
        <f>COUNTIF(B159:AP159,"=5")</f>
        <v>13</v>
      </c>
    </row>
    <row r="167" spans="1:52" ht="13.5" customHeight="1">
      <c r="A167" s="3" t="s">
        <v>25</v>
      </c>
      <c r="AQ167" t="s">
        <v>1</v>
      </c>
      <c r="AR167" t="s">
        <v>2</v>
      </c>
      <c r="AS167" s="1" t="s">
        <v>3</v>
      </c>
      <c r="AT167" s="5" t="s">
        <v>4</v>
      </c>
      <c r="AV167">
        <v>1</v>
      </c>
      <c r="AW167">
        <v>2</v>
      </c>
      <c r="AX167">
        <v>3</v>
      </c>
      <c r="AY167">
        <v>4</v>
      </c>
      <c r="AZ167">
        <v>5</v>
      </c>
    </row>
    <row r="168" spans="1:52" ht="13.5" customHeight="1">
      <c r="A168" s="22" t="s">
        <v>5</v>
      </c>
      <c r="B168">
        <v>3</v>
      </c>
      <c r="C168">
        <v>3</v>
      </c>
      <c r="D168">
        <v>3</v>
      </c>
      <c r="E168">
        <v>3</v>
      </c>
      <c r="F168">
        <v>3</v>
      </c>
      <c r="G168">
        <v>3</v>
      </c>
      <c r="H168">
        <v>3</v>
      </c>
      <c r="I168">
        <v>3</v>
      </c>
      <c r="J168">
        <v>3</v>
      </c>
      <c r="K168">
        <v>3</v>
      </c>
      <c r="L168">
        <v>3</v>
      </c>
      <c r="M168">
        <v>3</v>
      </c>
      <c r="N168">
        <v>3</v>
      </c>
      <c r="O168">
        <v>4</v>
      </c>
      <c r="P168">
        <v>3</v>
      </c>
      <c r="Q168">
        <v>3</v>
      </c>
      <c r="R168">
        <v>3</v>
      </c>
      <c r="S168">
        <v>4</v>
      </c>
      <c r="T168">
        <v>3</v>
      </c>
      <c r="U168">
        <v>3</v>
      </c>
      <c r="V168">
        <v>3</v>
      </c>
      <c r="W168">
        <v>3</v>
      </c>
      <c r="AQ168" s="7">
        <f>SUM(B168:AP168)</f>
        <v>68</v>
      </c>
      <c r="AR168" s="8">
        <f>COUNTA(B168:AP168)</f>
        <v>22</v>
      </c>
      <c r="AS168" s="1">
        <f>AQ168/AR168</f>
        <v>3.09090909090909</v>
      </c>
      <c r="AT168" s="1">
        <f>STDEV(B168:AP168)</f>
        <v>0.29424494316825</v>
      </c>
      <c r="AU168" s="9" t="s">
        <v>5</v>
      </c>
      <c r="AV168" s="8">
        <f>COUNTIF(B168:AP168,"=1")</f>
        <v>0</v>
      </c>
      <c r="AW168" s="8">
        <f>COUNTIF(B168:AP168,"=2")</f>
        <v>0</v>
      </c>
      <c r="AX168" s="8">
        <f>COUNTIF(B168:AP168,"=3")</f>
        <v>20</v>
      </c>
      <c r="AY168" s="8">
        <f>COUNTIF(B168:AP168,"=4")</f>
        <v>2</v>
      </c>
      <c r="AZ168" s="8">
        <f>COUNTIF(B168:AP168,"=5")</f>
        <v>0</v>
      </c>
    </row>
    <row r="169" spans="1:52" ht="13.5" customHeight="1">
      <c r="A169" s="10" t="s">
        <v>6</v>
      </c>
      <c r="B169">
        <v>4</v>
      </c>
      <c r="C169">
        <v>5</v>
      </c>
      <c r="D169">
        <v>5</v>
      </c>
      <c r="E169">
        <v>5</v>
      </c>
      <c r="F169">
        <v>5</v>
      </c>
      <c r="G169">
        <v>5</v>
      </c>
      <c r="H169">
        <v>4</v>
      </c>
      <c r="I169">
        <v>4</v>
      </c>
      <c r="J169">
        <v>4</v>
      </c>
      <c r="K169">
        <v>4</v>
      </c>
      <c r="L169">
        <v>4</v>
      </c>
      <c r="M169">
        <v>5</v>
      </c>
      <c r="N169">
        <v>5</v>
      </c>
      <c r="O169">
        <v>5</v>
      </c>
      <c r="P169">
        <v>5</v>
      </c>
      <c r="Q169">
        <v>4</v>
      </c>
      <c r="R169">
        <v>5</v>
      </c>
      <c r="S169">
        <v>3</v>
      </c>
      <c r="T169">
        <v>4</v>
      </c>
      <c r="U169">
        <v>5</v>
      </c>
      <c r="V169">
        <v>5</v>
      </c>
      <c r="W169">
        <v>5</v>
      </c>
      <c r="AQ169" s="11">
        <f>SUM(B169:AP169)</f>
        <v>100</v>
      </c>
      <c r="AR169" s="8">
        <f>COUNTA(B169:AP169)</f>
        <v>22</v>
      </c>
      <c r="AS169" s="1">
        <f>AQ169/AR169</f>
        <v>4.54545454545455</v>
      </c>
      <c r="AT169" s="1">
        <f>STDEV(B169:AP169)</f>
        <v>0.595800600015101</v>
      </c>
      <c r="AU169" s="12" t="s">
        <v>7</v>
      </c>
      <c r="AV169" s="8">
        <f>COUNTIF(B169:AP169,"=1")</f>
        <v>0</v>
      </c>
      <c r="AW169" s="8">
        <f>COUNTIF(B169:AP169,"=2")</f>
        <v>0</v>
      </c>
      <c r="AX169" s="8">
        <f>COUNTIF(B169:AP169,"=3")</f>
        <v>1</v>
      </c>
      <c r="AY169" s="8">
        <f>COUNTIF(B169:AP169,"=4")</f>
        <v>8</v>
      </c>
      <c r="AZ169" s="8">
        <f>COUNTIF(B169:AP169,"=5")</f>
        <v>13</v>
      </c>
    </row>
    <row r="170" spans="1:52" ht="13.5" customHeight="1">
      <c r="A170" s="13" t="s">
        <v>8</v>
      </c>
      <c r="B170">
        <v>4</v>
      </c>
      <c r="C170">
        <v>3</v>
      </c>
      <c r="D170">
        <v>5</v>
      </c>
      <c r="E170">
        <v>4</v>
      </c>
      <c r="F170">
        <v>4</v>
      </c>
      <c r="G170">
        <v>4</v>
      </c>
      <c r="H170">
        <v>3</v>
      </c>
      <c r="I170">
        <v>4</v>
      </c>
      <c r="J170">
        <v>4</v>
      </c>
      <c r="K170">
        <v>4</v>
      </c>
      <c r="L170">
        <v>3</v>
      </c>
      <c r="M170">
        <v>5</v>
      </c>
      <c r="N170">
        <v>5</v>
      </c>
      <c r="O170">
        <v>5</v>
      </c>
      <c r="P170">
        <v>5</v>
      </c>
      <c r="Q170">
        <v>3</v>
      </c>
      <c r="R170">
        <v>5</v>
      </c>
      <c r="S170">
        <v>3</v>
      </c>
      <c r="T170">
        <v>4</v>
      </c>
      <c r="U170">
        <v>5</v>
      </c>
      <c r="V170">
        <v>4</v>
      </c>
      <c r="W170">
        <v>5</v>
      </c>
      <c r="AQ170" s="14">
        <f>SUM(B170:AP170)</f>
        <v>91</v>
      </c>
      <c r="AR170" s="8">
        <f>COUNTA(B170:AP170)</f>
        <v>22</v>
      </c>
      <c r="AS170" s="1">
        <f>AQ170/AR170</f>
        <v>4.13636363636364</v>
      </c>
      <c r="AT170" s="1">
        <f>STDEV(B170:AP170)</f>
        <v>0.774317182792103</v>
      </c>
      <c r="AU170" s="15" t="s">
        <v>9</v>
      </c>
      <c r="AV170" s="8">
        <f>COUNTIF(B170:AP170,"=1")</f>
        <v>0</v>
      </c>
      <c r="AW170" s="8">
        <f>COUNTIF(B170:AP170,"=2")</f>
        <v>0</v>
      </c>
      <c r="AX170" s="8">
        <f>COUNTIF(B170:AP170,"=3")</f>
        <v>5</v>
      </c>
      <c r="AY170" s="8">
        <f>COUNTIF(B170:AP170,"=4")</f>
        <v>9</v>
      </c>
      <c r="AZ170" s="8">
        <f>COUNTIF(B170:AP170,"=5")</f>
        <v>8</v>
      </c>
    </row>
    <row r="171" spans="1:52" ht="13.5" customHeight="1">
      <c r="A171" s="16" t="s">
        <v>10</v>
      </c>
      <c r="B171">
        <v>5</v>
      </c>
      <c r="C171">
        <v>2</v>
      </c>
      <c r="D171">
        <v>5</v>
      </c>
      <c r="E171">
        <v>5</v>
      </c>
      <c r="F171">
        <v>5</v>
      </c>
      <c r="G171">
        <v>5</v>
      </c>
      <c r="H171">
        <v>3</v>
      </c>
      <c r="I171">
        <v>4</v>
      </c>
      <c r="J171">
        <v>4</v>
      </c>
      <c r="K171">
        <v>4</v>
      </c>
      <c r="L171">
        <v>5</v>
      </c>
      <c r="M171">
        <v>5</v>
      </c>
      <c r="N171">
        <v>5</v>
      </c>
      <c r="O171">
        <v>5</v>
      </c>
      <c r="P171">
        <v>5</v>
      </c>
      <c r="Q171">
        <v>4</v>
      </c>
      <c r="R171">
        <v>5</v>
      </c>
      <c r="S171">
        <v>3</v>
      </c>
      <c r="T171">
        <v>5</v>
      </c>
      <c r="U171">
        <v>4</v>
      </c>
      <c r="V171">
        <v>5</v>
      </c>
      <c r="W171">
        <v>5</v>
      </c>
      <c r="AQ171" s="17">
        <f>SUM(B171:AP171)</f>
        <v>98</v>
      </c>
      <c r="AR171" s="8">
        <f>COUNTA(B171:AP171)</f>
        <v>22</v>
      </c>
      <c r="AS171" s="1">
        <f>AQ171/AR171</f>
        <v>4.45454545454545</v>
      </c>
      <c r="AT171" s="1">
        <f>STDEV(B171:AP171)</f>
        <v>0.857864054457777</v>
      </c>
      <c r="AU171" s="18" t="s">
        <v>11</v>
      </c>
      <c r="AV171" s="8">
        <f>COUNTIF(B171:AP171,"=1")</f>
        <v>0</v>
      </c>
      <c r="AW171" s="8">
        <f>COUNTIF(B171:AP171,"=2")</f>
        <v>1</v>
      </c>
      <c r="AX171" s="8">
        <f>COUNTIF(B171:AP171,"=3")</f>
        <v>2</v>
      </c>
      <c r="AY171" s="8">
        <f>COUNTIF(B171:AP171,"=4")</f>
        <v>5</v>
      </c>
      <c r="AZ171" s="8">
        <f>COUNTIF(B171:AP171,"=5")</f>
        <v>14</v>
      </c>
    </row>
    <row r="172" spans="1:52" ht="13.5" customHeight="1">
      <c r="A172" s="19" t="s">
        <v>12</v>
      </c>
      <c r="B172">
        <v>4</v>
      </c>
      <c r="C172">
        <v>3</v>
      </c>
      <c r="D172">
        <v>5</v>
      </c>
      <c r="E172">
        <v>5</v>
      </c>
      <c r="F172">
        <v>5</v>
      </c>
      <c r="G172">
        <v>5</v>
      </c>
      <c r="H172">
        <v>5</v>
      </c>
      <c r="J172">
        <v>5</v>
      </c>
      <c r="K172">
        <v>5</v>
      </c>
      <c r="L172">
        <v>5</v>
      </c>
      <c r="M172">
        <v>5</v>
      </c>
      <c r="N172">
        <v>5</v>
      </c>
      <c r="O172">
        <v>5</v>
      </c>
      <c r="P172">
        <v>5</v>
      </c>
      <c r="Q172">
        <v>4</v>
      </c>
      <c r="R172">
        <v>5</v>
      </c>
      <c r="S172">
        <v>3</v>
      </c>
      <c r="T172">
        <v>4</v>
      </c>
      <c r="U172">
        <v>5</v>
      </c>
      <c r="V172">
        <v>5</v>
      </c>
      <c r="W172">
        <v>5</v>
      </c>
      <c r="AQ172" s="20">
        <f>SUM(B172:AP172)</f>
        <v>98</v>
      </c>
      <c r="AR172" s="8">
        <f>COUNTA(B172:AP172)</f>
        <v>21</v>
      </c>
      <c r="AS172" s="1">
        <f>AQ172/AR172</f>
        <v>4.66666666666667</v>
      </c>
      <c r="AT172" s="1">
        <f>STDEV(B172:AP172)</f>
        <v>0.6582805886043831</v>
      </c>
      <c r="AU172" s="21" t="s">
        <v>13</v>
      </c>
      <c r="AV172" s="8">
        <f>COUNTIF(B172:AP172,"=1")</f>
        <v>0</v>
      </c>
      <c r="AW172" s="8">
        <f>COUNTIF(B172:AP172,"=2")</f>
        <v>0</v>
      </c>
      <c r="AX172" s="8">
        <f>COUNTIF(B172:AP172,"=3")</f>
        <v>2</v>
      </c>
      <c r="AY172" s="8">
        <f>COUNTIF(B172:AP172,"=4")</f>
        <v>3</v>
      </c>
      <c r="AZ172" s="8">
        <f>COUNTIF(B172:AP172,"=5")</f>
        <v>16</v>
      </c>
    </row>
    <row r="180" spans="1:52" ht="13.5" customHeight="1">
      <c r="A180" s="4" t="s">
        <v>26</v>
      </c>
      <c r="AQ180" t="s">
        <v>1</v>
      </c>
      <c r="AR180" t="s">
        <v>2</v>
      </c>
      <c r="AS180" s="1" t="s">
        <v>3</v>
      </c>
      <c r="AT180" s="5" t="s">
        <v>4</v>
      </c>
      <c r="AV180">
        <v>1</v>
      </c>
      <c r="AW180">
        <v>2</v>
      </c>
      <c r="AX180">
        <v>3</v>
      </c>
      <c r="AY180">
        <v>4</v>
      </c>
      <c r="AZ180">
        <v>5</v>
      </c>
    </row>
    <row r="181" spans="1:52" ht="13.5" customHeight="1">
      <c r="A181" s="22" t="s">
        <v>5</v>
      </c>
      <c r="B181">
        <v>2</v>
      </c>
      <c r="C181">
        <v>2</v>
      </c>
      <c r="D181">
        <v>3</v>
      </c>
      <c r="G181">
        <v>3</v>
      </c>
      <c r="H181">
        <v>3</v>
      </c>
      <c r="J181">
        <v>1</v>
      </c>
      <c r="K181">
        <v>2</v>
      </c>
      <c r="L181">
        <v>3</v>
      </c>
      <c r="M181">
        <v>3</v>
      </c>
      <c r="N181">
        <v>3</v>
      </c>
      <c r="O181">
        <v>3</v>
      </c>
      <c r="Q181">
        <v>2</v>
      </c>
      <c r="S181">
        <v>3</v>
      </c>
      <c r="T181">
        <v>3</v>
      </c>
      <c r="W181">
        <v>3</v>
      </c>
      <c r="AQ181" s="7">
        <f>SUM(B181:AP181)</f>
        <v>39</v>
      </c>
      <c r="AR181" s="8">
        <f>COUNTA(B181:AP181)</f>
        <v>15</v>
      </c>
      <c r="AS181" s="1">
        <f>AQ181/AR181</f>
        <v>2.6</v>
      </c>
      <c r="AT181" s="1">
        <f>STDEV(B181:AP181)</f>
        <v>0.6324555320336761</v>
      </c>
      <c r="AU181" s="9" t="s">
        <v>5</v>
      </c>
      <c r="AV181" s="8">
        <f>COUNTIF(B181:AP181,"=1")</f>
        <v>1</v>
      </c>
      <c r="AW181" s="8">
        <f>COUNTIF(B181:AP181,"=2")</f>
        <v>4</v>
      </c>
      <c r="AX181" s="8">
        <f>COUNTIF(B181:AP181,"=3")</f>
        <v>10</v>
      </c>
      <c r="AY181" s="8">
        <f>COUNTIF(B181:AP181,"=4")</f>
        <v>0</v>
      </c>
      <c r="AZ181" s="8">
        <f>COUNTIF(B181:AP181,"=5")</f>
        <v>0</v>
      </c>
    </row>
    <row r="182" spans="1:52" ht="13.5" customHeight="1">
      <c r="A182" s="10" t="s">
        <v>6</v>
      </c>
      <c r="B182">
        <v>2</v>
      </c>
      <c r="C182">
        <v>3</v>
      </c>
      <c r="D182">
        <v>4</v>
      </c>
      <c r="G182">
        <v>4</v>
      </c>
      <c r="H182">
        <v>5</v>
      </c>
      <c r="J182">
        <v>3</v>
      </c>
      <c r="K182">
        <v>3</v>
      </c>
      <c r="L182">
        <v>4</v>
      </c>
      <c r="M182">
        <v>4</v>
      </c>
      <c r="N182">
        <v>4</v>
      </c>
      <c r="O182">
        <v>4</v>
      </c>
      <c r="Q182">
        <v>3</v>
      </c>
      <c r="S182">
        <v>4</v>
      </c>
      <c r="T182">
        <v>4</v>
      </c>
      <c r="W182">
        <v>4</v>
      </c>
      <c r="AQ182" s="11">
        <f>SUM(B182:AP182)</f>
        <v>55</v>
      </c>
      <c r="AR182" s="8">
        <f>COUNTA(B182:AP182)</f>
        <v>15</v>
      </c>
      <c r="AS182" s="1">
        <f>AQ182/AR182</f>
        <v>3.66666666666667</v>
      </c>
      <c r="AT182" s="1">
        <f>STDEV(B182:AP182)</f>
        <v>0.7237468644557461</v>
      </c>
      <c r="AU182" s="12" t="s">
        <v>7</v>
      </c>
      <c r="AV182" s="8">
        <f>COUNTIF(B182:AP182,"=1")</f>
        <v>0</v>
      </c>
      <c r="AW182" s="8">
        <f>COUNTIF(B182:AP182,"=2")</f>
        <v>1</v>
      </c>
      <c r="AX182" s="8">
        <f>COUNTIF(B182:AP182,"=3")</f>
        <v>4</v>
      </c>
      <c r="AY182" s="8">
        <f>COUNTIF(B182:AP182,"=4")</f>
        <v>9</v>
      </c>
      <c r="AZ182" s="8">
        <f>COUNTIF(B182:AP182,"=5")</f>
        <v>1</v>
      </c>
    </row>
    <row r="183" spans="1:52" ht="13.5" customHeight="1">
      <c r="A183" s="13" t="s">
        <v>8</v>
      </c>
      <c r="B183">
        <v>2</v>
      </c>
      <c r="C183">
        <v>2</v>
      </c>
      <c r="D183">
        <v>4</v>
      </c>
      <c r="G183">
        <v>3</v>
      </c>
      <c r="H183">
        <v>4</v>
      </c>
      <c r="J183">
        <v>2</v>
      </c>
      <c r="K183">
        <v>2</v>
      </c>
      <c r="L183">
        <v>3</v>
      </c>
      <c r="M183">
        <v>3</v>
      </c>
      <c r="N183">
        <v>4</v>
      </c>
      <c r="O183">
        <v>4</v>
      </c>
      <c r="Q183">
        <v>2</v>
      </c>
      <c r="S183">
        <v>3</v>
      </c>
      <c r="T183">
        <v>3</v>
      </c>
      <c r="W183">
        <v>4</v>
      </c>
      <c r="AQ183" s="14">
        <f>SUM(B183:AP183)</f>
        <v>45</v>
      </c>
      <c r="AR183" s="8">
        <f>COUNTA(B183:AP183)</f>
        <v>15</v>
      </c>
      <c r="AS183" s="1">
        <f>AQ183/AR183</f>
        <v>3</v>
      </c>
      <c r="AT183" s="1">
        <f>STDEV(B183:AP183)</f>
        <v>0.845154254728516</v>
      </c>
      <c r="AU183" s="15" t="s">
        <v>9</v>
      </c>
      <c r="AV183" s="8">
        <f>COUNTIF(B183:AP183,"=1")</f>
        <v>0</v>
      </c>
      <c r="AW183" s="8">
        <f>COUNTIF(B183:AP183,"=2")</f>
        <v>5</v>
      </c>
      <c r="AX183" s="8">
        <f>COUNTIF(B183:AP183,"=3")</f>
        <v>5</v>
      </c>
      <c r="AY183" s="8">
        <f>COUNTIF(B183:AP183,"=4")</f>
        <v>5</v>
      </c>
      <c r="AZ183" s="8">
        <f>COUNTIF(B183:AP183,"=5")</f>
        <v>0</v>
      </c>
    </row>
    <row r="184" spans="1:52" ht="13.5" customHeight="1">
      <c r="A184" s="16" t="s">
        <v>10</v>
      </c>
      <c r="B184">
        <v>4</v>
      </c>
      <c r="C184">
        <v>2</v>
      </c>
      <c r="D184">
        <v>5</v>
      </c>
      <c r="G184">
        <v>5</v>
      </c>
      <c r="H184">
        <v>4</v>
      </c>
      <c r="J184">
        <v>4</v>
      </c>
      <c r="K184">
        <v>4</v>
      </c>
      <c r="L184">
        <v>5</v>
      </c>
      <c r="M184">
        <v>4</v>
      </c>
      <c r="N184">
        <v>4</v>
      </c>
      <c r="O184">
        <v>4</v>
      </c>
      <c r="Q184">
        <v>3</v>
      </c>
      <c r="S184">
        <v>3</v>
      </c>
      <c r="T184">
        <v>4</v>
      </c>
      <c r="W184">
        <v>5</v>
      </c>
      <c r="AQ184" s="17">
        <f>SUM(B184:AP184)</f>
        <v>60</v>
      </c>
      <c r="AR184" s="8">
        <f>COUNTA(B184:AP184)</f>
        <v>15</v>
      </c>
      <c r="AS184" s="1">
        <f>AQ184/AR184</f>
        <v>4</v>
      </c>
      <c r="AT184" s="1">
        <f>STDEV(B184:AP184)</f>
        <v>0.845154254728516</v>
      </c>
      <c r="AU184" s="18" t="s">
        <v>11</v>
      </c>
      <c r="AV184" s="8">
        <f>COUNTIF(B184:AP184,"=1")</f>
        <v>0</v>
      </c>
      <c r="AW184" s="8">
        <f>COUNTIF(B184:AP184,"=2")</f>
        <v>1</v>
      </c>
      <c r="AX184" s="8">
        <f>COUNTIF(B184:AP184,"=3")</f>
        <v>2</v>
      </c>
      <c r="AY184" s="8">
        <f>COUNTIF(B184:AP184,"=4")</f>
        <v>8</v>
      </c>
      <c r="AZ184" s="8">
        <f>COUNTIF(B184:AP184,"=5")</f>
        <v>4</v>
      </c>
    </row>
    <row r="185" spans="1:52" ht="13.5" customHeight="1">
      <c r="A185" s="19" t="s">
        <v>12</v>
      </c>
      <c r="B185">
        <v>2</v>
      </c>
      <c r="C185">
        <v>2</v>
      </c>
      <c r="D185">
        <v>5</v>
      </c>
      <c r="G185">
        <v>5</v>
      </c>
      <c r="H185">
        <v>5</v>
      </c>
      <c r="J185">
        <v>2</v>
      </c>
      <c r="K185">
        <v>2</v>
      </c>
      <c r="L185">
        <v>4</v>
      </c>
      <c r="M185">
        <v>4</v>
      </c>
      <c r="N185">
        <v>5</v>
      </c>
      <c r="O185">
        <v>4</v>
      </c>
      <c r="Q185">
        <v>3</v>
      </c>
      <c r="S185">
        <v>3</v>
      </c>
      <c r="T185">
        <v>3</v>
      </c>
      <c r="W185">
        <v>5</v>
      </c>
      <c r="AQ185" s="20">
        <f>SUM(B185:AP185)</f>
        <v>54</v>
      </c>
      <c r="AR185" s="8">
        <f>COUNTA(B185:AP185)</f>
        <v>15</v>
      </c>
      <c r="AS185" s="1">
        <f>AQ185/AR185</f>
        <v>3.6</v>
      </c>
      <c r="AT185" s="1">
        <f>STDEV(B185:AP185)</f>
        <v>1.24211800681624</v>
      </c>
      <c r="AU185" s="21" t="s">
        <v>13</v>
      </c>
      <c r="AV185" s="8">
        <f>COUNTIF(B185:AP185,"=1")</f>
        <v>0</v>
      </c>
      <c r="AW185" s="8">
        <f>COUNTIF(B185:AP185,"=2")</f>
        <v>4</v>
      </c>
      <c r="AX185" s="8">
        <f>COUNTIF(B185:AP185,"=3")</f>
        <v>3</v>
      </c>
      <c r="AY185" s="8">
        <f>COUNTIF(B185:AP185,"=4")</f>
        <v>3</v>
      </c>
      <c r="AZ185" s="8">
        <f>COUNTIF(B185:AP185,"=5")</f>
        <v>5</v>
      </c>
    </row>
    <row r="195" spans="1:52" ht="13.5" customHeight="1">
      <c r="A195" s="3" t="s">
        <v>27</v>
      </c>
      <c r="AQ195" t="s">
        <v>1</v>
      </c>
      <c r="AR195" t="s">
        <v>2</v>
      </c>
      <c r="AS195" s="1" t="s">
        <v>3</v>
      </c>
      <c r="AT195" s="5" t="s">
        <v>4</v>
      </c>
      <c r="AV195">
        <v>1</v>
      </c>
      <c r="AW195">
        <v>2</v>
      </c>
      <c r="AX195">
        <v>3</v>
      </c>
      <c r="AY195">
        <v>4</v>
      </c>
      <c r="AZ195">
        <v>5</v>
      </c>
    </row>
    <row r="196" spans="1:52" ht="13.5" customHeight="1">
      <c r="A196" s="22" t="s">
        <v>5</v>
      </c>
      <c r="B196">
        <v>3</v>
      </c>
      <c r="C196">
        <v>3</v>
      </c>
      <c r="D196">
        <v>3</v>
      </c>
      <c r="E196">
        <v>3</v>
      </c>
      <c r="F196">
        <v>3</v>
      </c>
      <c r="G196">
        <v>3</v>
      </c>
      <c r="H196">
        <v>3</v>
      </c>
      <c r="I196">
        <v>3</v>
      </c>
      <c r="J196">
        <v>2</v>
      </c>
      <c r="K196">
        <v>3</v>
      </c>
      <c r="L196">
        <v>3</v>
      </c>
      <c r="M196">
        <v>3</v>
      </c>
      <c r="N196">
        <v>3</v>
      </c>
      <c r="O196">
        <v>3</v>
      </c>
      <c r="P196">
        <v>3</v>
      </c>
      <c r="Q196">
        <v>3</v>
      </c>
      <c r="R196">
        <v>3</v>
      </c>
      <c r="S196">
        <v>3</v>
      </c>
      <c r="T196">
        <v>3</v>
      </c>
      <c r="U196">
        <v>3</v>
      </c>
      <c r="V196">
        <v>3</v>
      </c>
      <c r="W196">
        <v>3</v>
      </c>
      <c r="AQ196" s="7">
        <f>SUM(B196:AP196)</f>
        <v>65</v>
      </c>
      <c r="AR196" s="8">
        <f>COUNTA(B196:AP196)</f>
        <v>22</v>
      </c>
      <c r="AS196" s="1">
        <f>AQ196/AR196</f>
        <v>2.95454545454545</v>
      </c>
      <c r="AT196" s="1">
        <f>STDEV(B196:AP196)</f>
        <v>0.21320071635561103</v>
      </c>
      <c r="AU196" s="9" t="s">
        <v>5</v>
      </c>
      <c r="AV196" s="8">
        <f>COUNTIF(B196:AP196,"=1")</f>
        <v>0</v>
      </c>
      <c r="AW196" s="8">
        <f>COUNTIF(B196:AP196,"=2")</f>
        <v>1</v>
      </c>
      <c r="AX196" s="8">
        <f>COUNTIF(B196:AP196,"=3")</f>
        <v>21</v>
      </c>
      <c r="AY196" s="8">
        <f>COUNTIF(B196:AP196,"=4")</f>
        <v>0</v>
      </c>
      <c r="AZ196" s="8">
        <f>COUNTIF(B196:AP196,"=5")</f>
        <v>0</v>
      </c>
    </row>
    <row r="197" spans="1:52" ht="13.5" customHeight="1">
      <c r="A197" s="10" t="s">
        <v>6</v>
      </c>
      <c r="B197">
        <v>4</v>
      </c>
      <c r="C197">
        <v>4</v>
      </c>
      <c r="D197">
        <v>5</v>
      </c>
      <c r="E197">
        <v>4</v>
      </c>
      <c r="F197">
        <v>3</v>
      </c>
      <c r="G197">
        <v>4</v>
      </c>
      <c r="H197">
        <v>4</v>
      </c>
      <c r="I197">
        <v>4</v>
      </c>
      <c r="J197">
        <v>3</v>
      </c>
      <c r="K197">
        <v>4</v>
      </c>
      <c r="L197">
        <v>4</v>
      </c>
      <c r="M197">
        <v>4</v>
      </c>
      <c r="N197">
        <v>5</v>
      </c>
      <c r="O197">
        <v>5</v>
      </c>
      <c r="P197">
        <v>5</v>
      </c>
      <c r="Q197">
        <v>4</v>
      </c>
      <c r="R197">
        <v>4</v>
      </c>
      <c r="S197">
        <v>4</v>
      </c>
      <c r="T197">
        <v>5</v>
      </c>
      <c r="U197">
        <v>4</v>
      </c>
      <c r="V197">
        <v>5</v>
      </c>
      <c r="W197">
        <v>4</v>
      </c>
      <c r="AQ197" s="11">
        <f>SUM(B197:AP197)</f>
        <v>92</v>
      </c>
      <c r="AR197" s="8">
        <f>COUNTA(B197:AP197)</f>
        <v>22</v>
      </c>
      <c r="AS197" s="1">
        <f>AQ197/AR197</f>
        <v>4.18181818181818</v>
      </c>
      <c r="AT197" s="1">
        <f>STDEV(B197:AP197)</f>
        <v>0.5884898863365</v>
      </c>
      <c r="AU197" s="12" t="s">
        <v>7</v>
      </c>
      <c r="AV197" s="8">
        <f>COUNTIF(B197:AP197,"=1")</f>
        <v>0</v>
      </c>
      <c r="AW197" s="8">
        <f>COUNTIF(B197:AP197,"=2")</f>
        <v>0</v>
      </c>
      <c r="AX197" s="8">
        <f>COUNTIF(B197:AP197,"=3")</f>
        <v>2</v>
      </c>
      <c r="AY197" s="8">
        <f>COUNTIF(B197:AP197,"=4")</f>
        <v>14</v>
      </c>
      <c r="AZ197" s="8">
        <f>COUNTIF(B197:AP197,"=5")</f>
        <v>6</v>
      </c>
    </row>
    <row r="198" spans="1:52" ht="13.5" customHeight="1">
      <c r="A198" s="13" t="s">
        <v>8</v>
      </c>
      <c r="B198">
        <v>3</v>
      </c>
      <c r="C198">
        <v>3</v>
      </c>
      <c r="D198">
        <v>5</v>
      </c>
      <c r="E198">
        <v>4</v>
      </c>
      <c r="F198">
        <v>2</v>
      </c>
      <c r="G198">
        <v>3</v>
      </c>
      <c r="H198">
        <v>3</v>
      </c>
      <c r="I198">
        <v>3</v>
      </c>
      <c r="J198">
        <v>3</v>
      </c>
      <c r="K198">
        <v>3</v>
      </c>
      <c r="L198">
        <v>3</v>
      </c>
      <c r="M198">
        <v>3</v>
      </c>
      <c r="N198">
        <v>5</v>
      </c>
      <c r="O198">
        <v>4</v>
      </c>
      <c r="P198">
        <v>5</v>
      </c>
      <c r="Q198">
        <v>4</v>
      </c>
      <c r="R198">
        <v>3</v>
      </c>
      <c r="S198">
        <v>4</v>
      </c>
      <c r="T198">
        <v>4</v>
      </c>
      <c r="U198">
        <v>3</v>
      </c>
      <c r="V198">
        <v>5</v>
      </c>
      <c r="W198">
        <v>3</v>
      </c>
      <c r="AQ198" s="14">
        <f>SUM(B198:AP198)</f>
        <v>78</v>
      </c>
      <c r="AR198" s="8">
        <f>COUNTA(B198:AP198)</f>
        <v>22</v>
      </c>
      <c r="AS198" s="1">
        <f>AQ198/AR198</f>
        <v>3.54545454545455</v>
      </c>
      <c r="AT198" s="1">
        <f>STDEV(B198:AP198)</f>
        <v>0.857864054457777</v>
      </c>
      <c r="AU198" s="15" t="s">
        <v>9</v>
      </c>
      <c r="AV198" s="8">
        <f>COUNTIF(B198:AP198,"=1")</f>
        <v>0</v>
      </c>
      <c r="AW198" s="8">
        <f>COUNTIF(B198:AP198,"=2")</f>
        <v>1</v>
      </c>
      <c r="AX198" s="8">
        <f>COUNTIF(B198:AP198,"=3")</f>
        <v>12</v>
      </c>
      <c r="AY198" s="8">
        <f>COUNTIF(B198:AP198,"=4")</f>
        <v>5</v>
      </c>
      <c r="AZ198" s="8">
        <f>COUNTIF(B198:AP198,"=5")</f>
        <v>4</v>
      </c>
    </row>
    <row r="199" spans="1:52" ht="13.5" customHeight="1">
      <c r="A199" s="16" t="s">
        <v>10</v>
      </c>
      <c r="B199">
        <v>4</v>
      </c>
      <c r="C199">
        <v>3</v>
      </c>
      <c r="D199">
        <v>5</v>
      </c>
      <c r="E199">
        <v>4</v>
      </c>
      <c r="F199">
        <v>5</v>
      </c>
      <c r="G199">
        <v>5</v>
      </c>
      <c r="H199">
        <v>5</v>
      </c>
      <c r="I199">
        <v>4</v>
      </c>
      <c r="J199">
        <v>3</v>
      </c>
      <c r="K199">
        <v>4</v>
      </c>
      <c r="L199">
        <v>5</v>
      </c>
      <c r="M199">
        <v>4</v>
      </c>
      <c r="N199">
        <v>5</v>
      </c>
      <c r="O199">
        <v>4</v>
      </c>
      <c r="P199">
        <v>5</v>
      </c>
      <c r="Q199">
        <v>4</v>
      </c>
      <c r="R199">
        <v>5</v>
      </c>
      <c r="S199">
        <v>4</v>
      </c>
      <c r="T199">
        <v>5</v>
      </c>
      <c r="U199">
        <v>4</v>
      </c>
      <c r="V199">
        <v>5</v>
      </c>
      <c r="W199">
        <v>5</v>
      </c>
      <c r="AQ199" s="17">
        <f>SUM(B199:AP199)</f>
        <v>97</v>
      </c>
      <c r="AR199" s="8">
        <f>COUNTA(B199:AP199)</f>
        <v>22</v>
      </c>
      <c r="AS199" s="1">
        <f>AQ199/AR199</f>
        <v>4.40909090909091</v>
      </c>
      <c r="AT199" s="1">
        <f>STDEV(B199:AP199)</f>
        <v>0.666125321334465</v>
      </c>
      <c r="AU199" s="18" t="s">
        <v>11</v>
      </c>
      <c r="AV199" s="8">
        <f>COUNTIF(B199:AP199,"=1")</f>
        <v>0</v>
      </c>
      <c r="AW199" s="8">
        <f>COUNTIF(B199:AP199,"=2")</f>
        <v>0</v>
      </c>
      <c r="AX199" s="8">
        <f>COUNTIF(B199:AP199,"=3")</f>
        <v>2</v>
      </c>
      <c r="AY199" s="8">
        <f>COUNTIF(B199:AP199,"=4")</f>
        <v>9</v>
      </c>
      <c r="AZ199" s="8">
        <f>COUNTIF(B199:AP199,"=5")</f>
        <v>11</v>
      </c>
    </row>
    <row r="200" spans="1:52" ht="13.5" customHeight="1">
      <c r="A200" s="19" t="s">
        <v>12</v>
      </c>
      <c r="B200">
        <v>4</v>
      </c>
      <c r="C200">
        <v>3</v>
      </c>
      <c r="D200">
        <v>5</v>
      </c>
      <c r="E200">
        <v>4</v>
      </c>
      <c r="F200">
        <v>4</v>
      </c>
      <c r="G200">
        <v>5</v>
      </c>
      <c r="H200">
        <v>4</v>
      </c>
      <c r="I200">
        <v>4</v>
      </c>
      <c r="J200">
        <v>3</v>
      </c>
      <c r="K200">
        <v>4</v>
      </c>
      <c r="L200">
        <v>5</v>
      </c>
      <c r="M200">
        <v>4</v>
      </c>
      <c r="N200">
        <v>5</v>
      </c>
      <c r="O200">
        <v>5</v>
      </c>
      <c r="P200">
        <v>5</v>
      </c>
      <c r="Q200">
        <v>4</v>
      </c>
      <c r="R200">
        <v>5</v>
      </c>
      <c r="S200">
        <v>4</v>
      </c>
      <c r="T200">
        <v>5</v>
      </c>
      <c r="U200">
        <v>4</v>
      </c>
      <c r="V200">
        <v>5</v>
      </c>
      <c r="W200">
        <v>5</v>
      </c>
      <c r="AQ200" s="20">
        <f>SUM(B200:AP200)</f>
        <v>96</v>
      </c>
      <c r="AR200" s="8">
        <f>COUNTA(B200:AP200)</f>
        <v>22</v>
      </c>
      <c r="AS200" s="1">
        <f>AQ200/AR200</f>
        <v>4.36363636363636</v>
      </c>
      <c r="AT200" s="1">
        <f>STDEV(B200:AP200)</f>
        <v>0.657951694959769</v>
      </c>
      <c r="AU200" s="21" t="s">
        <v>13</v>
      </c>
      <c r="AV200" s="8">
        <f>COUNTIF(B200:AP200,"=1")</f>
        <v>0</v>
      </c>
      <c r="AW200" s="8">
        <f>COUNTIF(B200:AP200,"=2")</f>
        <v>0</v>
      </c>
      <c r="AX200" s="8">
        <f>COUNTIF(B200:AP200,"=3")</f>
        <v>2</v>
      </c>
      <c r="AY200" s="8">
        <f>COUNTIF(B200:AP200,"=4")</f>
        <v>10</v>
      </c>
      <c r="AZ200" s="8">
        <f>COUNTIF(B200:AP200,"=5")</f>
        <v>10</v>
      </c>
    </row>
    <row r="210" spans="1:52" ht="13.5" customHeight="1">
      <c r="A210" s="3" t="s">
        <v>28</v>
      </c>
      <c r="AQ210" t="s">
        <v>1</v>
      </c>
      <c r="AR210" t="s">
        <v>2</v>
      </c>
      <c r="AS210" s="1" t="s">
        <v>3</v>
      </c>
      <c r="AT210" s="5" t="s">
        <v>4</v>
      </c>
      <c r="AV210">
        <v>1</v>
      </c>
      <c r="AW210">
        <v>2</v>
      </c>
      <c r="AX210">
        <v>3</v>
      </c>
      <c r="AY210">
        <v>4</v>
      </c>
      <c r="AZ210">
        <v>5</v>
      </c>
    </row>
    <row r="211" spans="1:52" ht="13.5" customHeight="1">
      <c r="A211" s="22" t="s">
        <v>5</v>
      </c>
      <c r="B211">
        <v>3</v>
      </c>
      <c r="C211">
        <v>3</v>
      </c>
      <c r="D211">
        <v>3</v>
      </c>
      <c r="E211">
        <v>3</v>
      </c>
      <c r="F211">
        <v>3</v>
      </c>
      <c r="G211">
        <v>3</v>
      </c>
      <c r="J211">
        <v>3</v>
      </c>
      <c r="K211">
        <v>3</v>
      </c>
      <c r="L211">
        <v>3</v>
      </c>
      <c r="M211">
        <v>3</v>
      </c>
      <c r="N211">
        <v>3</v>
      </c>
      <c r="O211">
        <v>3</v>
      </c>
      <c r="P211">
        <v>3</v>
      </c>
      <c r="Q211">
        <v>3</v>
      </c>
      <c r="R211">
        <v>3</v>
      </c>
      <c r="S211">
        <v>3</v>
      </c>
      <c r="T211">
        <v>3</v>
      </c>
      <c r="U211">
        <v>3</v>
      </c>
      <c r="W211">
        <v>3</v>
      </c>
      <c r="AQ211" s="7">
        <f>SUM(B211:AP211)</f>
        <v>57</v>
      </c>
      <c r="AR211" s="8">
        <f>COUNTA(B211:AP211)</f>
        <v>19</v>
      </c>
      <c r="AS211" s="1">
        <f>AQ211/AR211</f>
        <v>3</v>
      </c>
      <c r="AT211" s="1">
        <f>STDEV(B211:AP211)</f>
        <v>0</v>
      </c>
      <c r="AU211" s="9" t="s">
        <v>5</v>
      </c>
      <c r="AV211" s="8">
        <f>COUNTIF(B211:AP211,"=1")</f>
        <v>0</v>
      </c>
      <c r="AW211" s="8">
        <f>COUNTIF(B211:AP211,"=2")</f>
        <v>0</v>
      </c>
      <c r="AX211" s="8">
        <f>COUNTIF(B211:AP211,"=3")</f>
        <v>19</v>
      </c>
      <c r="AY211" s="8">
        <f>COUNTIF(B211:AP211,"=4")</f>
        <v>0</v>
      </c>
      <c r="AZ211" s="8">
        <f>COUNTIF(B211:AP211,"=5")</f>
        <v>0</v>
      </c>
    </row>
    <row r="212" spans="1:52" ht="13.5" customHeight="1">
      <c r="A212" s="10" t="s">
        <v>6</v>
      </c>
      <c r="B212">
        <v>4</v>
      </c>
      <c r="C212">
        <v>3</v>
      </c>
      <c r="D212">
        <v>5</v>
      </c>
      <c r="E212">
        <v>5</v>
      </c>
      <c r="F212">
        <v>5</v>
      </c>
      <c r="G212">
        <v>5</v>
      </c>
      <c r="J212">
        <v>5</v>
      </c>
      <c r="K212">
        <v>4</v>
      </c>
      <c r="L212">
        <v>5</v>
      </c>
      <c r="M212">
        <v>5</v>
      </c>
      <c r="N212">
        <v>5</v>
      </c>
      <c r="O212">
        <v>5</v>
      </c>
      <c r="P212">
        <v>5</v>
      </c>
      <c r="Q212">
        <v>4</v>
      </c>
      <c r="R212">
        <v>5</v>
      </c>
      <c r="S212">
        <v>4</v>
      </c>
      <c r="T212">
        <v>4</v>
      </c>
      <c r="U212">
        <v>5</v>
      </c>
      <c r="W212">
        <v>5</v>
      </c>
      <c r="AQ212" s="11">
        <f>SUM(B212:AP212)</f>
        <v>88</v>
      </c>
      <c r="AR212" s="8">
        <f>COUNTA(B212:AP212)</f>
        <v>19</v>
      </c>
      <c r="AS212" s="1">
        <f>AQ212/AR212</f>
        <v>4.63157894736842</v>
      </c>
      <c r="AT212" s="1">
        <f>STDEV(B212:AP212)</f>
        <v>0.597264720370148</v>
      </c>
      <c r="AU212" s="12" t="s">
        <v>7</v>
      </c>
      <c r="AV212" s="8">
        <f>COUNTIF(B212:AP212,"=1")</f>
        <v>0</v>
      </c>
      <c r="AW212" s="8">
        <f>COUNTIF(B212:AP212,"=2")</f>
        <v>0</v>
      </c>
      <c r="AX212" s="8">
        <f>COUNTIF(B212:AP212,"=3")</f>
        <v>1</v>
      </c>
      <c r="AY212" s="8">
        <f>COUNTIF(B212:AP212,"=4")</f>
        <v>5</v>
      </c>
      <c r="AZ212" s="8">
        <f>COUNTIF(B212:AP212,"=5")</f>
        <v>13</v>
      </c>
    </row>
    <row r="213" spans="1:52" ht="13.5" customHeight="1">
      <c r="A213" s="13" t="s">
        <v>8</v>
      </c>
      <c r="B213">
        <v>3</v>
      </c>
      <c r="C213">
        <v>3</v>
      </c>
      <c r="D213">
        <v>5</v>
      </c>
      <c r="E213">
        <v>5</v>
      </c>
      <c r="F213">
        <v>4</v>
      </c>
      <c r="G213">
        <v>4</v>
      </c>
      <c r="J213">
        <v>5</v>
      </c>
      <c r="K213">
        <v>3</v>
      </c>
      <c r="L213">
        <v>5</v>
      </c>
      <c r="M213">
        <v>4</v>
      </c>
      <c r="N213">
        <v>5</v>
      </c>
      <c r="O213">
        <v>5</v>
      </c>
      <c r="P213">
        <v>5</v>
      </c>
      <c r="Q213">
        <v>4</v>
      </c>
      <c r="R213">
        <v>3</v>
      </c>
      <c r="S213">
        <v>4</v>
      </c>
      <c r="T213">
        <v>4</v>
      </c>
      <c r="U213">
        <v>5</v>
      </c>
      <c r="W213">
        <v>5</v>
      </c>
      <c r="AQ213" s="14">
        <f>SUM(B213:AP213)</f>
        <v>81</v>
      </c>
      <c r="AR213" s="8">
        <f>COUNTA(B213:AP213)</f>
        <v>19</v>
      </c>
      <c r="AS213" s="1">
        <f>AQ213/AR213</f>
        <v>4.26315789473684</v>
      </c>
      <c r="AT213" s="1">
        <f>STDEV(B213:AP213)</f>
        <v>0.8056815791722831</v>
      </c>
      <c r="AU213" s="15" t="s">
        <v>9</v>
      </c>
      <c r="AV213" s="8">
        <f>COUNTIF(B213:AP213,"=1")</f>
        <v>0</v>
      </c>
      <c r="AW213" s="8">
        <f>COUNTIF(B213:AP213,"=2")</f>
        <v>0</v>
      </c>
      <c r="AX213" s="8">
        <f>COUNTIF(B213:AP213,"=3")</f>
        <v>4</v>
      </c>
      <c r="AY213" s="8">
        <f>COUNTIF(B213:AP213,"=4")</f>
        <v>6</v>
      </c>
      <c r="AZ213" s="8">
        <f>COUNTIF(B213:AP213,"=5")</f>
        <v>9</v>
      </c>
    </row>
    <row r="214" spans="1:52" ht="13.5" customHeight="1">
      <c r="A214" s="16" t="s">
        <v>10</v>
      </c>
      <c r="B214">
        <v>4</v>
      </c>
      <c r="C214">
        <v>3</v>
      </c>
      <c r="D214">
        <v>5</v>
      </c>
      <c r="E214">
        <v>5</v>
      </c>
      <c r="F214">
        <v>5</v>
      </c>
      <c r="G214">
        <v>5</v>
      </c>
      <c r="J214">
        <v>4</v>
      </c>
      <c r="K214">
        <v>4</v>
      </c>
      <c r="L214">
        <v>5</v>
      </c>
      <c r="M214">
        <v>5</v>
      </c>
      <c r="N214">
        <v>5</v>
      </c>
      <c r="O214">
        <v>5</v>
      </c>
      <c r="P214">
        <v>5</v>
      </c>
      <c r="Q214">
        <v>5</v>
      </c>
      <c r="R214">
        <v>5</v>
      </c>
      <c r="S214">
        <v>4</v>
      </c>
      <c r="T214">
        <v>4</v>
      </c>
      <c r="U214">
        <v>5</v>
      </c>
      <c r="W214">
        <v>5</v>
      </c>
      <c r="AQ214" s="17">
        <f>SUM(B214:AP214)</f>
        <v>88</v>
      </c>
      <c r="AR214" s="8">
        <f>COUNTA(B214:AP214)</f>
        <v>19</v>
      </c>
      <c r="AS214" s="1">
        <f>AQ214/AR214</f>
        <v>4.63157894736842</v>
      </c>
      <c r="AT214" s="1">
        <f>STDEV(B214:AP214)</f>
        <v>0.597264720370148</v>
      </c>
      <c r="AU214" s="18" t="s">
        <v>11</v>
      </c>
      <c r="AV214" s="8">
        <f>COUNTIF(B214:AP214,"=1")</f>
        <v>0</v>
      </c>
      <c r="AW214" s="8">
        <f>COUNTIF(B214:AP214,"=2")</f>
        <v>0</v>
      </c>
      <c r="AX214" s="8">
        <f>COUNTIF(B214:AP214,"=3")</f>
        <v>1</v>
      </c>
      <c r="AY214" s="8">
        <f>COUNTIF(B214:AP214,"=4")</f>
        <v>5</v>
      </c>
      <c r="AZ214" s="8">
        <f>COUNTIF(B214:AP214,"=5")</f>
        <v>13</v>
      </c>
    </row>
    <row r="215" spans="1:52" ht="13.5" customHeight="1">
      <c r="A215" s="19" t="s">
        <v>12</v>
      </c>
      <c r="B215">
        <v>4</v>
      </c>
      <c r="C215">
        <v>3</v>
      </c>
      <c r="D215">
        <v>5</v>
      </c>
      <c r="E215">
        <v>5</v>
      </c>
      <c r="F215">
        <v>5</v>
      </c>
      <c r="G215">
        <v>5</v>
      </c>
      <c r="J215">
        <v>4</v>
      </c>
      <c r="K215">
        <v>5</v>
      </c>
      <c r="L215">
        <v>5</v>
      </c>
      <c r="M215">
        <v>5</v>
      </c>
      <c r="N215">
        <v>5</v>
      </c>
      <c r="O215">
        <v>5</v>
      </c>
      <c r="P215">
        <v>5</v>
      </c>
      <c r="Q215">
        <v>5</v>
      </c>
      <c r="R215">
        <v>5</v>
      </c>
      <c r="S215">
        <v>4</v>
      </c>
      <c r="T215">
        <v>4</v>
      </c>
      <c r="U215">
        <v>5</v>
      </c>
      <c r="W215">
        <v>5</v>
      </c>
      <c r="AQ215" s="20">
        <f>SUM(B215:AP215)</f>
        <v>89</v>
      </c>
      <c r="AR215" s="8">
        <f>COUNTA(B215:AP215)</f>
        <v>19</v>
      </c>
      <c r="AS215" s="1">
        <f>AQ215/AR215</f>
        <v>4.68421052631579</v>
      </c>
      <c r="AT215" s="1">
        <f>STDEV(B215:AP215)</f>
        <v>0.582392725357819</v>
      </c>
      <c r="AU215" s="21" t="s">
        <v>13</v>
      </c>
      <c r="AV215" s="8">
        <f>COUNTIF(B215:AP215,"=1")</f>
        <v>0</v>
      </c>
      <c r="AW215" s="8">
        <f>COUNTIF(B215:AP215,"=2")</f>
        <v>0</v>
      </c>
      <c r="AX215" s="8">
        <f>COUNTIF(B215:AP215,"=3")</f>
        <v>1</v>
      </c>
      <c r="AY215" s="8">
        <f>COUNTIF(B215:AP215,"=4")</f>
        <v>4</v>
      </c>
      <c r="AZ215" s="8">
        <f>COUNTIF(B215:AP215,"=5")</f>
        <v>14</v>
      </c>
    </row>
    <row r="225" spans="1:52" ht="13.5" customHeight="1">
      <c r="A225" s="3" t="s">
        <v>29</v>
      </c>
      <c r="AQ225" t="s">
        <v>1</v>
      </c>
      <c r="AR225" t="s">
        <v>2</v>
      </c>
      <c r="AS225" s="1" t="s">
        <v>3</v>
      </c>
      <c r="AT225" s="5" t="s">
        <v>4</v>
      </c>
      <c r="AV225">
        <v>1</v>
      </c>
      <c r="AW225">
        <v>2</v>
      </c>
      <c r="AX225">
        <v>3</v>
      </c>
      <c r="AY225">
        <v>4</v>
      </c>
      <c r="AZ225">
        <v>5</v>
      </c>
    </row>
    <row r="226" spans="1:52" ht="13.5" customHeight="1">
      <c r="A226" s="22" t="s">
        <v>5</v>
      </c>
      <c r="B226">
        <v>3</v>
      </c>
      <c r="C226">
        <v>3</v>
      </c>
      <c r="D226">
        <v>3</v>
      </c>
      <c r="E226">
        <v>3</v>
      </c>
      <c r="F226">
        <v>3</v>
      </c>
      <c r="G226">
        <v>3</v>
      </c>
      <c r="H226">
        <v>3</v>
      </c>
      <c r="I226">
        <v>3</v>
      </c>
      <c r="J226">
        <v>3</v>
      </c>
      <c r="K226">
        <v>3</v>
      </c>
      <c r="L226">
        <v>3</v>
      </c>
      <c r="M226">
        <v>3</v>
      </c>
      <c r="N226">
        <v>3</v>
      </c>
      <c r="O226">
        <v>3</v>
      </c>
      <c r="P226">
        <v>3</v>
      </c>
      <c r="Q226">
        <v>3</v>
      </c>
      <c r="R226">
        <v>3</v>
      </c>
      <c r="S226">
        <v>3</v>
      </c>
      <c r="T226">
        <v>3</v>
      </c>
      <c r="U226">
        <v>3</v>
      </c>
      <c r="V226">
        <v>3</v>
      </c>
      <c r="W226">
        <v>3</v>
      </c>
      <c r="AQ226" s="7">
        <f>SUM(B226:AP226)</f>
        <v>66</v>
      </c>
      <c r="AR226" s="8">
        <f>COUNTA(B226:AP226)</f>
        <v>22</v>
      </c>
      <c r="AS226" s="1">
        <f>AQ226/AR226</f>
        <v>3</v>
      </c>
      <c r="AT226" s="1">
        <f>STDEV(B226:AP226)</f>
        <v>0</v>
      </c>
      <c r="AU226" s="9" t="s">
        <v>5</v>
      </c>
      <c r="AV226" s="8">
        <f>COUNTIF(B226:AP226,"=1")</f>
        <v>0</v>
      </c>
      <c r="AW226" s="8">
        <f>COUNTIF(B226:AP226,"=2")</f>
        <v>0</v>
      </c>
      <c r="AX226" s="8">
        <f>COUNTIF(B226:AP226,"=3")</f>
        <v>22</v>
      </c>
      <c r="AY226" s="8">
        <f>COUNTIF(B226:AP226,"=4")</f>
        <v>0</v>
      </c>
      <c r="AZ226" s="8">
        <f>COUNTIF(B226:AP226,"=5")</f>
        <v>0</v>
      </c>
    </row>
    <row r="227" spans="1:52" ht="13.5" customHeight="1">
      <c r="A227" s="10" t="s">
        <v>6</v>
      </c>
      <c r="B227">
        <v>4</v>
      </c>
      <c r="C227">
        <v>4</v>
      </c>
      <c r="D227">
        <v>5</v>
      </c>
      <c r="E227">
        <v>5</v>
      </c>
      <c r="F227">
        <v>5</v>
      </c>
      <c r="G227">
        <v>5</v>
      </c>
      <c r="H227">
        <v>5</v>
      </c>
      <c r="I227">
        <v>4</v>
      </c>
      <c r="J227">
        <v>5</v>
      </c>
      <c r="K227">
        <v>4</v>
      </c>
      <c r="L227">
        <v>5</v>
      </c>
      <c r="M227">
        <v>5</v>
      </c>
      <c r="N227">
        <v>5</v>
      </c>
      <c r="O227">
        <v>5</v>
      </c>
      <c r="P227">
        <v>5</v>
      </c>
      <c r="Q227">
        <v>5</v>
      </c>
      <c r="R227">
        <v>5</v>
      </c>
      <c r="S227">
        <v>4</v>
      </c>
      <c r="T227">
        <v>4</v>
      </c>
      <c r="U227">
        <v>5</v>
      </c>
      <c r="V227">
        <v>5</v>
      </c>
      <c r="W227">
        <v>4</v>
      </c>
      <c r="AQ227" s="11">
        <f>SUM(B227:AP227)</f>
        <v>103</v>
      </c>
      <c r="AR227" s="8">
        <f>COUNTA(B227:AP227)</f>
        <v>22</v>
      </c>
      <c r="AS227" s="1">
        <f>AQ227/AR227</f>
        <v>4.68181818181818</v>
      </c>
      <c r="AT227" s="1">
        <f>STDEV(B227:AP227)</f>
        <v>0.47673129462279606</v>
      </c>
      <c r="AU227" s="12" t="s">
        <v>7</v>
      </c>
      <c r="AV227" s="8">
        <f>COUNTIF(B227:AP227,"=1")</f>
        <v>0</v>
      </c>
      <c r="AW227" s="8">
        <f>COUNTIF(B227:AP227,"=2")</f>
        <v>0</v>
      </c>
      <c r="AX227" s="8">
        <f>COUNTIF(B227:AP227,"=3")</f>
        <v>0</v>
      </c>
      <c r="AY227" s="8">
        <f>COUNTIF(B227:AP227,"=4")</f>
        <v>7</v>
      </c>
      <c r="AZ227" s="8">
        <f>COUNTIF(B227:AP227,"=5")</f>
        <v>15</v>
      </c>
    </row>
    <row r="228" spans="1:52" ht="13.5" customHeight="1">
      <c r="A228" s="13" t="s">
        <v>8</v>
      </c>
      <c r="B228">
        <v>4</v>
      </c>
      <c r="C228">
        <v>4</v>
      </c>
      <c r="D228">
        <v>5</v>
      </c>
      <c r="E228">
        <v>5</v>
      </c>
      <c r="F228">
        <v>4</v>
      </c>
      <c r="G228">
        <v>5</v>
      </c>
      <c r="H228">
        <v>4</v>
      </c>
      <c r="I228">
        <v>4</v>
      </c>
      <c r="J228">
        <v>5</v>
      </c>
      <c r="K228">
        <v>4</v>
      </c>
      <c r="L228">
        <v>5</v>
      </c>
      <c r="M228">
        <v>5</v>
      </c>
      <c r="N228">
        <v>5</v>
      </c>
      <c r="O228">
        <v>5</v>
      </c>
      <c r="P228">
        <v>5</v>
      </c>
      <c r="Q228">
        <v>4</v>
      </c>
      <c r="R228">
        <v>3</v>
      </c>
      <c r="S228">
        <v>4</v>
      </c>
      <c r="T228">
        <v>3</v>
      </c>
      <c r="U228">
        <v>4</v>
      </c>
      <c r="V228">
        <v>5</v>
      </c>
      <c r="W228">
        <v>4</v>
      </c>
      <c r="AQ228" s="14">
        <f>SUM(B228:AP228)</f>
        <v>96</v>
      </c>
      <c r="AR228" s="8">
        <f>COUNTA(B228:AP228)</f>
        <v>22</v>
      </c>
      <c r="AS228" s="1">
        <f>AQ228/AR228</f>
        <v>4.36363636363636</v>
      </c>
      <c r="AT228" s="1">
        <f>STDEV(B228:AP228)</f>
        <v>0.657951694959769</v>
      </c>
      <c r="AU228" s="15" t="s">
        <v>9</v>
      </c>
      <c r="AV228" s="8">
        <f>COUNTIF(B228:AP228,"=1")</f>
        <v>0</v>
      </c>
      <c r="AW228" s="8">
        <f>COUNTIF(B228:AP228,"=2")</f>
        <v>0</v>
      </c>
      <c r="AX228" s="8">
        <f>COUNTIF(B228:AP228,"=3")</f>
        <v>2</v>
      </c>
      <c r="AY228" s="8">
        <f>COUNTIF(B228:AP228,"=4")</f>
        <v>10</v>
      </c>
      <c r="AZ228" s="8">
        <f>COUNTIF(B228:AP228,"=5")</f>
        <v>10</v>
      </c>
    </row>
    <row r="229" spans="1:52" ht="13.5" customHeight="1">
      <c r="A229" s="16" t="s">
        <v>10</v>
      </c>
      <c r="B229">
        <v>4</v>
      </c>
      <c r="C229">
        <v>4</v>
      </c>
      <c r="D229">
        <v>5</v>
      </c>
      <c r="E229">
        <v>5</v>
      </c>
      <c r="F229">
        <v>5</v>
      </c>
      <c r="G229">
        <v>5</v>
      </c>
      <c r="H229">
        <v>5</v>
      </c>
      <c r="I229">
        <v>5</v>
      </c>
      <c r="J229">
        <v>4</v>
      </c>
      <c r="K229">
        <v>4</v>
      </c>
      <c r="L229">
        <v>5</v>
      </c>
      <c r="M229">
        <v>5</v>
      </c>
      <c r="N229">
        <v>5</v>
      </c>
      <c r="O229">
        <v>5</v>
      </c>
      <c r="P229">
        <v>5</v>
      </c>
      <c r="Q229">
        <v>5</v>
      </c>
      <c r="R229">
        <v>5</v>
      </c>
      <c r="S229">
        <v>4</v>
      </c>
      <c r="T229">
        <v>4</v>
      </c>
      <c r="U229">
        <v>5</v>
      </c>
      <c r="V229">
        <v>5</v>
      </c>
      <c r="W229">
        <v>5</v>
      </c>
      <c r="AQ229" s="17">
        <f>SUM(B229:AP229)</f>
        <v>104</v>
      </c>
      <c r="AR229" s="8">
        <f>COUNTA(B229:AP229)</f>
        <v>22</v>
      </c>
      <c r="AS229" s="1">
        <f>AQ229/AR229</f>
        <v>4.72727272727273</v>
      </c>
      <c r="AT229" s="1">
        <f>STDEV(B229:AP229)</f>
        <v>0.455842305838552</v>
      </c>
      <c r="AU229" s="18" t="s">
        <v>11</v>
      </c>
      <c r="AV229" s="8">
        <f>COUNTIF(B229:AP229,"=1")</f>
        <v>0</v>
      </c>
      <c r="AW229" s="8">
        <f>COUNTIF(B229:AP229,"=2")</f>
        <v>0</v>
      </c>
      <c r="AX229" s="8">
        <f>COUNTIF(B229:AP229,"=3")</f>
        <v>0</v>
      </c>
      <c r="AY229" s="8">
        <f>COUNTIF(B229:AP229,"=4")</f>
        <v>6</v>
      </c>
      <c r="AZ229" s="8">
        <f>COUNTIF(B229:AP229,"=5")</f>
        <v>16</v>
      </c>
    </row>
    <row r="230" spans="1:52" ht="13.5" customHeight="1">
      <c r="A230" s="19" t="s">
        <v>12</v>
      </c>
      <c r="B230">
        <v>4</v>
      </c>
      <c r="C230">
        <v>4</v>
      </c>
      <c r="D230">
        <v>5</v>
      </c>
      <c r="E230">
        <v>5</v>
      </c>
      <c r="F230">
        <v>5</v>
      </c>
      <c r="G230">
        <v>5</v>
      </c>
      <c r="H230">
        <v>5</v>
      </c>
      <c r="I230">
        <v>5</v>
      </c>
      <c r="J230">
        <v>5</v>
      </c>
      <c r="K230">
        <v>5</v>
      </c>
      <c r="L230">
        <v>5</v>
      </c>
      <c r="M230">
        <v>5</v>
      </c>
      <c r="N230">
        <v>5</v>
      </c>
      <c r="O230">
        <v>5</v>
      </c>
      <c r="P230">
        <v>5</v>
      </c>
      <c r="Q230">
        <v>5</v>
      </c>
      <c r="R230">
        <v>5</v>
      </c>
      <c r="S230">
        <v>4</v>
      </c>
      <c r="T230">
        <v>4</v>
      </c>
      <c r="U230">
        <v>5</v>
      </c>
      <c r="V230">
        <v>5</v>
      </c>
      <c r="W230">
        <v>5</v>
      </c>
      <c r="AQ230" s="20">
        <f>SUM(B230:AP230)</f>
        <v>106</v>
      </c>
      <c r="AR230" s="8">
        <f>COUNTA(B230:AP230)</f>
        <v>22</v>
      </c>
      <c r="AS230" s="1">
        <f>AQ230/AR230</f>
        <v>4.81818181818182</v>
      </c>
      <c r="AT230" s="1">
        <f>STDEV(B230:AP230)</f>
        <v>0.39477101697586103</v>
      </c>
      <c r="AU230" s="21" t="s">
        <v>13</v>
      </c>
      <c r="AV230" s="8">
        <f>COUNTIF(B230:AP230,"=1")</f>
        <v>0</v>
      </c>
      <c r="AW230" s="8">
        <f>COUNTIF(B230:AP230,"=2")</f>
        <v>0</v>
      </c>
      <c r="AX230" s="8">
        <f>COUNTIF(B230:AP230,"=3")</f>
        <v>0</v>
      </c>
      <c r="AY230" s="8">
        <f>COUNTIF(B230:AP230,"=4")</f>
        <v>4</v>
      </c>
      <c r="AZ230" s="8">
        <f>COUNTIF(B230:AP230,"=5")</f>
        <v>18</v>
      </c>
    </row>
    <row r="241" spans="1:52" ht="13.5" customHeight="1">
      <c r="A241" s="3" t="s">
        <v>30</v>
      </c>
      <c r="AQ241" t="s">
        <v>1</v>
      </c>
      <c r="AR241" t="s">
        <v>2</v>
      </c>
      <c r="AS241" s="1" t="s">
        <v>3</v>
      </c>
      <c r="AT241" s="5" t="s">
        <v>4</v>
      </c>
      <c r="AV241">
        <v>1</v>
      </c>
      <c r="AW241">
        <v>2</v>
      </c>
      <c r="AX241">
        <v>3</v>
      </c>
      <c r="AY241">
        <v>4</v>
      </c>
      <c r="AZ241">
        <v>5</v>
      </c>
    </row>
    <row r="242" spans="1:52" ht="13.5" customHeight="1">
      <c r="A242" s="22" t="s">
        <v>5</v>
      </c>
      <c r="B242">
        <v>4</v>
      </c>
      <c r="C242">
        <v>5</v>
      </c>
      <c r="D242">
        <v>4</v>
      </c>
      <c r="E242">
        <v>4</v>
      </c>
      <c r="F242">
        <v>4</v>
      </c>
      <c r="G242">
        <v>3</v>
      </c>
      <c r="H242">
        <v>4</v>
      </c>
      <c r="I242">
        <v>4</v>
      </c>
      <c r="J242">
        <v>4</v>
      </c>
      <c r="K242">
        <v>5</v>
      </c>
      <c r="L242">
        <v>3</v>
      </c>
      <c r="M242">
        <v>4</v>
      </c>
      <c r="N242">
        <v>4</v>
      </c>
      <c r="O242">
        <v>4</v>
      </c>
      <c r="P242">
        <v>4</v>
      </c>
      <c r="Q242">
        <v>4</v>
      </c>
      <c r="R242">
        <v>4</v>
      </c>
      <c r="S242">
        <v>4</v>
      </c>
      <c r="T242">
        <v>4</v>
      </c>
      <c r="U242">
        <v>4</v>
      </c>
      <c r="V242">
        <v>4</v>
      </c>
      <c r="W242">
        <v>4</v>
      </c>
      <c r="AQ242" s="7">
        <f>SUM(B242:AP242)</f>
        <v>88</v>
      </c>
      <c r="AR242" s="8">
        <f>COUNTA(B242:AP242)</f>
        <v>22</v>
      </c>
      <c r="AS242" s="1">
        <f>AQ242/AR242</f>
        <v>4</v>
      </c>
      <c r="AT242" s="1">
        <f>STDEV(B242:AP242)</f>
        <v>0.43643578047198506</v>
      </c>
      <c r="AU242" s="9" t="s">
        <v>5</v>
      </c>
      <c r="AV242" s="8">
        <f>COUNTIF(B242:AP242,"=1")</f>
        <v>0</v>
      </c>
      <c r="AW242" s="8">
        <f>COUNTIF(B242:AP242,"=2")</f>
        <v>0</v>
      </c>
      <c r="AX242" s="8">
        <f>COUNTIF(B242:AP242,"=3")</f>
        <v>2</v>
      </c>
      <c r="AY242" s="8">
        <f>COUNTIF(B242:AP242,"=4")</f>
        <v>18</v>
      </c>
      <c r="AZ242" s="8">
        <f>COUNTIF(B242:AP242,"=5")</f>
        <v>2</v>
      </c>
    </row>
    <row r="243" spans="1:52" ht="13.5" customHeight="1">
      <c r="A243" s="10" t="s">
        <v>6</v>
      </c>
      <c r="B243">
        <v>3</v>
      </c>
      <c r="C243">
        <v>3</v>
      </c>
      <c r="D243">
        <v>5</v>
      </c>
      <c r="E243">
        <v>3</v>
      </c>
      <c r="F243">
        <v>4</v>
      </c>
      <c r="G243">
        <v>4</v>
      </c>
      <c r="H243">
        <v>4</v>
      </c>
      <c r="I243">
        <v>4</v>
      </c>
      <c r="J243">
        <v>4</v>
      </c>
      <c r="K243">
        <v>3</v>
      </c>
      <c r="L243">
        <v>4</v>
      </c>
      <c r="M243">
        <v>4</v>
      </c>
      <c r="N243">
        <v>4</v>
      </c>
      <c r="O243">
        <v>4</v>
      </c>
      <c r="P243">
        <v>5</v>
      </c>
      <c r="Q243">
        <v>4</v>
      </c>
      <c r="R243">
        <v>4</v>
      </c>
      <c r="S243">
        <v>3</v>
      </c>
      <c r="T243">
        <v>4</v>
      </c>
      <c r="U243">
        <v>4</v>
      </c>
      <c r="V243">
        <v>5</v>
      </c>
      <c r="W243">
        <v>4</v>
      </c>
      <c r="AQ243" s="11">
        <f>SUM(B243:AP243)</f>
        <v>86</v>
      </c>
      <c r="AR243" s="8">
        <f>COUNTA(B243:AP243)</f>
        <v>22</v>
      </c>
      <c r="AS243" s="1">
        <f>AQ243/AR243</f>
        <v>3.90909090909091</v>
      </c>
      <c r="AT243" s="1">
        <f>STDEV(B243:AP243)</f>
        <v>0.6101593007521661</v>
      </c>
      <c r="AU243" s="12" t="s">
        <v>7</v>
      </c>
      <c r="AV243" s="8">
        <f>COUNTIF(B243:AP243,"=1")</f>
        <v>0</v>
      </c>
      <c r="AW243" s="8">
        <f>COUNTIF(B243:AP243,"=2")</f>
        <v>0</v>
      </c>
      <c r="AX243" s="8">
        <f>COUNTIF(B243:AP243,"=3")</f>
        <v>5</v>
      </c>
      <c r="AY243" s="8">
        <f>COUNTIF(B243:AP243,"=4")</f>
        <v>14</v>
      </c>
      <c r="AZ243" s="8">
        <f>COUNTIF(B243:AP243,"=5")</f>
        <v>3</v>
      </c>
    </row>
    <row r="244" spans="1:52" ht="13.5" customHeight="1">
      <c r="A244" s="13" t="s">
        <v>8</v>
      </c>
      <c r="B244">
        <v>3</v>
      </c>
      <c r="C244">
        <v>2</v>
      </c>
      <c r="D244">
        <v>4</v>
      </c>
      <c r="E244">
        <v>3</v>
      </c>
      <c r="F244">
        <v>2</v>
      </c>
      <c r="G244">
        <v>3</v>
      </c>
      <c r="H244">
        <v>3</v>
      </c>
      <c r="I244">
        <v>4</v>
      </c>
      <c r="J244">
        <v>3</v>
      </c>
      <c r="K244">
        <v>2</v>
      </c>
      <c r="L244">
        <v>4</v>
      </c>
      <c r="M244">
        <v>4</v>
      </c>
      <c r="N244">
        <v>3</v>
      </c>
      <c r="O244">
        <v>3</v>
      </c>
      <c r="P244">
        <v>4</v>
      </c>
      <c r="Q244">
        <v>3</v>
      </c>
      <c r="R244">
        <v>3</v>
      </c>
      <c r="S244">
        <v>2</v>
      </c>
      <c r="T244">
        <v>3</v>
      </c>
      <c r="U244">
        <v>3</v>
      </c>
      <c r="V244">
        <v>5</v>
      </c>
      <c r="W244">
        <v>3</v>
      </c>
      <c r="AQ244" s="14">
        <f>SUM(B244:AP244)</f>
        <v>69</v>
      </c>
      <c r="AR244" s="8">
        <f>COUNTA(B244:AP244)</f>
        <v>22</v>
      </c>
      <c r="AS244" s="1">
        <f>AQ244/AR244</f>
        <v>3.13636363636364</v>
      </c>
      <c r="AT244" s="1">
        <f>STDEV(B244:AP244)</f>
        <v>0.774317182792103</v>
      </c>
      <c r="AU244" s="15" t="s">
        <v>9</v>
      </c>
      <c r="AV244" s="8">
        <f>COUNTIF(B244:AP244,"=1")</f>
        <v>0</v>
      </c>
      <c r="AW244" s="8">
        <f>COUNTIF(B244:AP244,"=2")</f>
        <v>4</v>
      </c>
      <c r="AX244" s="8">
        <f>COUNTIF(B244:AP244,"=3")</f>
        <v>12</v>
      </c>
      <c r="AY244" s="8">
        <f>COUNTIF(B244:AP244,"=4")</f>
        <v>5</v>
      </c>
      <c r="AZ244" s="8">
        <f>COUNTIF(B244:AP244,"=5")</f>
        <v>1</v>
      </c>
    </row>
    <row r="245" spans="1:52" ht="13.5" customHeight="1">
      <c r="A245" s="16" t="s">
        <v>10</v>
      </c>
      <c r="B245">
        <v>4</v>
      </c>
      <c r="C245">
        <v>4</v>
      </c>
      <c r="D245">
        <v>5</v>
      </c>
      <c r="E245">
        <v>3</v>
      </c>
      <c r="F245">
        <v>4</v>
      </c>
      <c r="G245">
        <v>5</v>
      </c>
      <c r="H245">
        <v>5</v>
      </c>
      <c r="I245">
        <v>4</v>
      </c>
      <c r="J245">
        <v>2</v>
      </c>
      <c r="K245">
        <v>4</v>
      </c>
      <c r="L245">
        <v>5</v>
      </c>
      <c r="M245">
        <v>4</v>
      </c>
      <c r="N245">
        <v>5</v>
      </c>
      <c r="O245">
        <v>3</v>
      </c>
      <c r="P245">
        <v>5</v>
      </c>
      <c r="Q245">
        <v>3</v>
      </c>
      <c r="R245">
        <v>4</v>
      </c>
      <c r="S245">
        <v>3</v>
      </c>
      <c r="T245">
        <v>5</v>
      </c>
      <c r="U245">
        <v>4</v>
      </c>
      <c r="V245">
        <v>5</v>
      </c>
      <c r="W245">
        <v>4</v>
      </c>
      <c r="AQ245" s="17">
        <f>SUM(B245:AP245)</f>
        <v>90</v>
      </c>
      <c r="AR245" s="8">
        <f>COUNTA(B245:AP245)</f>
        <v>22</v>
      </c>
      <c r="AS245" s="1">
        <f>AQ245/AR245</f>
        <v>4.09090909090909</v>
      </c>
      <c r="AT245" s="1">
        <f>STDEV(B245:AP245)</f>
        <v>0.8678978933300581</v>
      </c>
      <c r="AU245" s="18" t="s">
        <v>11</v>
      </c>
      <c r="AV245" s="8">
        <f>COUNTIF(B245:AP245,"=1")</f>
        <v>0</v>
      </c>
      <c r="AW245" s="8">
        <f>COUNTIF(B245:AP245,"=2")</f>
        <v>1</v>
      </c>
      <c r="AX245" s="8">
        <f>COUNTIF(B245:AP245,"=3")</f>
        <v>4</v>
      </c>
      <c r="AY245" s="8">
        <f>COUNTIF(B245:AP245,"=4")</f>
        <v>9</v>
      </c>
      <c r="AZ245" s="8">
        <f>COUNTIF(B245:AP245,"=5")</f>
        <v>8</v>
      </c>
    </row>
    <row r="246" spans="1:52" ht="13.5" customHeight="1">
      <c r="A246" s="19" t="s">
        <v>12</v>
      </c>
      <c r="B246">
        <v>3</v>
      </c>
      <c r="C246">
        <v>4</v>
      </c>
      <c r="D246">
        <v>5</v>
      </c>
      <c r="E246">
        <v>3</v>
      </c>
      <c r="F246">
        <v>4</v>
      </c>
      <c r="G246">
        <v>5</v>
      </c>
      <c r="H246">
        <v>3</v>
      </c>
      <c r="I246">
        <v>4</v>
      </c>
      <c r="J246">
        <v>3</v>
      </c>
      <c r="K246">
        <v>3</v>
      </c>
      <c r="L246">
        <v>5</v>
      </c>
      <c r="M246">
        <v>4</v>
      </c>
      <c r="N246">
        <v>5</v>
      </c>
      <c r="O246">
        <v>5</v>
      </c>
      <c r="P246">
        <v>5</v>
      </c>
      <c r="Q246">
        <v>3</v>
      </c>
      <c r="R246">
        <v>4</v>
      </c>
      <c r="S246">
        <v>3</v>
      </c>
      <c r="T246">
        <v>4</v>
      </c>
      <c r="U246">
        <v>4</v>
      </c>
      <c r="V246">
        <v>5</v>
      </c>
      <c r="W246">
        <v>5</v>
      </c>
      <c r="AQ246" s="20">
        <f>SUM(B246:AP246)</f>
        <v>89</v>
      </c>
      <c r="AR246" s="8">
        <f>COUNTA(B246:AP246)</f>
        <v>22</v>
      </c>
      <c r="AS246" s="1">
        <f>AQ246/AR246</f>
        <v>4.04545454545455</v>
      </c>
      <c r="AT246" s="1">
        <f>STDEV(B246:AP246)</f>
        <v>0.8438727464026861</v>
      </c>
      <c r="AU246" s="21" t="s">
        <v>13</v>
      </c>
      <c r="AV246" s="8">
        <f>COUNTIF(B246:AP246,"=1")</f>
        <v>0</v>
      </c>
      <c r="AW246" s="8">
        <f>COUNTIF(B246:AP246,"=2")</f>
        <v>0</v>
      </c>
      <c r="AX246" s="8">
        <f>COUNTIF(B246:AP246,"=3")</f>
        <v>7</v>
      </c>
      <c r="AY246" s="8">
        <f>COUNTIF(B246:AP246,"=4")</f>
        <v>7</v>
      </c>
      <c r="AZ246" s="8">
        <f>COUNTIF(B246:AP246,"=5")</f>
        <v>8</v>
      </c>
    </row>
    <row r="254" spans="1:52" ht="13.5" customHeight="1">
      <c r="A254" s="3" t="s">
        <v>31</v>
      </c>
      <c r="AQ254" t="s">
        <v>1</v>
      </c>
      <c r="AR254" t="s">
        <v>2</v>
      </c>
      <c r="AS254" s="1" t="s">
        <v>3</v>
      </c>
      <c r="AT254" s="5" t="s">
        <v>4</v>
      </c>
      <c r="AV254">
        <v>1</v>
      </c>
      <c r="AW254">
        <v>2</v>
      </c>
      <c r="AX254">
        <v>3</v>
      </c>
      <c r="AY254">
        <v>4</v>
      </c>
      <c r="AZ254">
        <v>5</v>
      </c>
    </row>
    <row r="255" spans="1:52" ht="13.5" customHeight="1">
      <c r="A255" s="22" t="s">
        <v>5</v>
      </c>
      <c r="B255">
        <v>3</v>
      </c>
      <c r="C255">
        <v>3</v>
      </c>
      <c r="D255">
        <v>3</v>
      </c>
      <c r="E255">
        <v>3</v>
      </c>
      <c r="F255">
        <v>3</v>
      </c>
      <c r="G255">
        <v>3</v>
      </c>
      <c r="H255">
        <v>3</v>
      </c>
      <c r="I255">
        <v>3</v>
      </c>
      <c r="J255">
        <v>3</v>
      </c>
      <c r="K255">
        <v>3</v>
      </c>
      <c r="L255">
        <v>3</v>
      </c>
      <c r="M255">
        <v>3</v>
      </c>
      <c r="N255">
        <v>3</v>
      </c>
      <c r="O255">
        <v>3</v>
      </c>
      <c r="P255">
        <v>3</v>
      </c>
      <c r="Q255">
        <v>3</v>
      </c>
      <c r="R255">
        <v>3</v>
      </c>
      <c r="S255">
        <v>3</v>
      </c>
      <c r="T255">
        <v>3</v>
      </c>
      <c r="U255">
        <v>3</v>
      </c>
      <c r="W255">
        <v>3</v>
      </c>
      <c r="AQ255" s="7">
        <f>SUM(B255:AP255)</f>
        <v>63</v>
      </c>
      <c r="AR255" s="8">
        <f>COUNTA(B255:AP255)</f>
        <v>21</v>
      </c>
      <c r="AS255" s="1">
        <f>AQ255/AR255</f>
        <v>3</v>
      </c>
      <c r="AT255" s="1">
        <f>STDEV(B255:AP255)</f>
        <v>0</v>
      </c>
      <c r="AU255" s="9" t="s">
        <v>5</v>
      </c>
      <c r="AV255" s="8">
        <f>COUNTIF(B255:AP255,"=1")</f>
        <v>0</v>
      </c>
      <c r="AW255" s="8">
        <f>COUNTIF(B255:AP255,"=2")</f>
        <v>0</v>
      </c>
      <c r="AX255" s="8">
        <f>COUNTIF(B255:AP255,"=3")</f>
        <v>21</v>
      </c>
      <c r="AY255" s="8">
        <f>COUNTIF(B255:AP255,"=4")</f>
        <v>0</v>
      </c>
      <c r="AZ255" s="8">
        <f>COUNTIF(B255:AP255,"=5")</f>
        <v>0</v>
      </c>
    </row>
    <row r="256" spans="1:52" ht="13.5" customHeight="1">
      <c r="A256" s="10" t="s">
        <v>6</v>
      </c>
      <c r="B256">
        <v>5</v>
      </c>
      <c r="C256">
        <v>3</v>
      </c>
      <c r="D256">
        <v>5</v>
      </c>
      <c r="E256">
        <v>5</v>
      </c>
      <c r="F256">
        <v>4</v>
      </c>
      <c r="G256">
        <v>4</v>
      </c>
      <c r="H256">
        <v>5</v>
      </c>
      <c r="I256">
        <v>5</v>
      </c>
      <c r="J256">
        <v>5</v>
      </c>
      <c r="K256">
        <v>4</v>
      </c>
      <c r="L256">
        <v>4</v>
      </c>
      <c r="M256">
        <v>4</v>
      </c>
      <c r="N256">
        <v>5</v>
      </c>
      <c r="O256">
        <v>4</v>
      </c>
      <c r="P256">
        <v>5</v>
      </c>
      <c r="Q256">
        <v>4</v>
      </c>
      <c r="R256">
        <v>5</v>
      </c>
      <c r="S256">
        <v>4</v>
      </c>
      <c r="T256">
        <v>4</v>
      </c>
      <c r="U256">
        <v>4</v>
      </c>
      <c r="W256">
        <v>4</v>
      </c>
      <c r="AQ256" s="11">
        <f>SUM(B256:AP256)</f>
        <v>92</v>
      </c>
      <c r="AR256" s="8">
        <f>COUNTA(B256:AP256)</f>
        <v>21</v>
      </c>
      <c r="AS256" s="1">
        <f>AQ256/AR256</f>
        <v>4.38095238095238</v>
      </c>
      <c r="AT256" s="1">
        <f>STDEV(B256:AP256)</f>
        <v>0.589592272353571</v>
      </c>
      <c r="AU256" s="12" t="s">
        <v>7</v>
      </c>
      <c r="AV256" s="8">
        <f>COUNTIF(B256:AP256,"=1")</f>
        <v>0</v>
      </c>
      <c r="AW256" s="8">
        <f>COUNTIF(B256:AP256,"=2")</f>
        <v>0</v>
      </c>
      <c r="AX256" s="8">
        <f>COUNTIF(B256:AP256,"=3")</f>
        <v>1</v>
      </c>
      <c r="AY256" s="8">
        <f>COUNTIF(B256:AP256,"=4")</f>
        <v>11</v>
      </c>
      <c r="AZ256" s="8">
        <f>COUNTIF(B256:AP256,"=5")</f>
        <v>9</v>
      </c>
    </row>
    <row r="257" spans="1:52" ht="13.5" customHeight="1">
      <c r="A257" s="13" t="s">
        <v>8</v>
      </c>
      <c r="B257">
        <v>4</v>
      </c>
      <c r="C257">
        <v>3</v>
      </c>
      <c r="D257">
        <v>5</v>
      </c>
      <c r="E257">
        <v>5</v>
      </c>
      <c r="F257">
        <v>3</v>
      </c>
      <c r="G257">
        <v>4</v>
      </c>
      <c r="H257">
        <v>4</v>
      </c>
      <c r="I257">
        <v>4</v>
      </c>
      <c r="J257">
        <v>5</v>
      </c>
      <c r="K257">
        <v>4</v>
      </c>
      <c r="L257">
        <v>3</v>
      </c>
      <c r="M257">
        <v>3</v>
      </c>
      <c r="N257">
        <v>5</v>
      </c>
      <c r="O257">
        <v>4</v>
      </c>
      <c r="P257">
        <v>5</v>
      </c>
      <c r="Q257">
        <v>4</v>
      </c>
      <c r="R257">
        <v>4</v>
      </c>
      <c r="S257">
        <v>3</v>
      </c>
      <c r="T257">
        <v>4</v>
      </c>
      <c r="U257">
        <v>4</v>
      </c>
      <c r="W257">
        <v>4</v>
      </c>
      <c r="AQ257" s="14">
        <f>SUM(B257:AP257)</f>
        <v>84</v>
      </c>
      <c r="AR257" s="8">
        <f>COUNTA(B257:AP257)</f>
        <v>21</v>
      </c>
      <c r="AS257" s="1">
        <f>AQ257/AR257</f>
        <v>4</v>
      </c>
      <c r="AT257" s="1">
        <f>STDEV(B257:AP257)</f>
        <v>0.707106781186548</v>
      </c>
      <c r="AU257" s="15" t="s">
        <v>9</v>
      </c>
      <c r="AV257" s="8">
        <f>COUNTIF(B257:AP257,"=1")</f>
        <v>0</v>
      </c>
      <c r="AW257" s="8">
        <f>COUNTIF(B257:AP257,"=2")</f>
        <v>0</v>
      </c>
      <c r="AX257" s="8">
        <f>COUNTIF(B257:AP257,"=3")</f>
        <v>5</v>
      </c>
      <c r="AY257" s="8">
        <f>COUNTIF(B257:AP257,"=4")</f>
        <v>11</v>
      </c>
      <c r="AZ257" s="8">
        <f>COUNTIF(B257:AP257,"=5")</f>
        <v>5</v>
      </c>
    </row>
    <row r="258" spans="1:52" ht="13.5" customHeight="1">
      <c r="A258" s="16" t="s">
        <v>10</v>
      </c>
      <c r="B258">
        <v>5</v>
      </c>
      <c r="C258">
        <v>3</v>
      </c>
      <c r="D258">
        <v>5</v>
      </c>
      <c r="E258">
        <v>5</v>
      </c>
      <c r="F258">
        <v>5</v>
      </c>
      <c r="G258">
        <v>5</v>
      </c>
      <c r="H258">
        <v>5</v>
      </c>
      <c r="I258">
        <v>4</v>
      </c>
      <c r="J258">
        <v>5</v>
      </c>
      <c r="K258">
        <v>5</v>
      </c>
      <c r="L258">
        <v>5</v>
      </c>
      <c r="M258">
        <v>4</v>
      </c>
      <c r="N258">
        <v>5</v>
      </c>
      <c r="O258">
        <v>5</v>
      </c>
      <c r="P258">
        <v>5</v>
      </c>
      <c r="Q258">
        <v>4</v>
      </c>
      <c r="R258">
        <v>4</v>
      </c>
      <c r="S258">
        <v>3</v>
      </c>
      <c r="T258">
        <v>5</v>
      </c>
      <c r="U258">
        <v>5</v>
      </c>
      <c r="W258">
        <v>5</v>
      </c>
      <c r="AQ258" s="17">
        <f>SUM(B258:AP258)</f>
        <v>97</v>
      </c>
      <c r="AR258" s="8">
        <f>COUNTA(B258:AP258)</f>
        <v>21</v>
      </c>
      <c r="AS258" s="1">
        <f>AQ258/AR258</f>
        <v>4.61904761904762</v>
      </c>
      <c r="AT258" s="1">
        <f>STDEV(B258:AP258)</f>
        <v>0.6690433824641331</v>
      </c>
      <c r="AU258" s="18" t="s">
        <v>11</v>
      </c>
      <c r="AV258" s="8">
        <f>COUNTIF(B258:AP258,"=1")</f>
        <v>0</v>
      </c>
      <c r="AW258" s="8">
        <f>COUNTIF(B258:AP258,"=2")</f>
        <v>0</v>
      </c>
      <c r="AX258" s="8">
        <f>COUNTIF(B258:AP258,"=3")</f>
        <v>2</v>
      </c>
      <c r="AY258" s="8">
        <f>COUNTIF(B258:AP258,"=4")</f>
        <v>4</v>
      </c>
      <c r="AZ258" s="8">
        <f>COUNTIF(B258:AP258,"=5")</f>
        <v>15</v>
      </c>
    </row>
    <row r="259" spans="1:52" ht="13.5" customHeight="1">
      <c r="A259" s="19" t="s">
        <v>12</v>
      </c>
      <c r="B259">
        <v>4</v>
      </c>
      <c r="C259">
        <v>3</v>
      </c>
      <c r="D259">
        <v>5</v>
      </c>
      <c r="E259">
        <v>5</v>
      </c>
      <c r="F259">
        <v>5</v>
      </c>
      <c r="G259">
        <v>5</v>
      </c>
      <c r="H259">
        <v>5</v>
      </c>
      <c r="I259">
        <v>4</v>
      </c>
      <c r="J259">
        <v>4</v>
      </c>
      <c r="K259">
        <v>5</v>
      </c>
      <c r="L259">
        <v>5</v>
      </c>
      <c r="M259">
        <v>4</v>
      </c>
      <c r="N259">
        <v>5</v>
      </c>
      <c r="O259">
        <v>5</v>
      </c>
      <c r="P259">
        <v>5</v>
      </c>
      <c r="Q259">
        <v>4</v>
      </c>
      <c r="R259">
        <v>4</v>
      </c>
      <c r="S259">
        <v>3</v>
      </c>
      <c r="T259">
        <v>4</v>
      </c>
      <c r="U259">
        <v>5</v>
      </c>
      <c r="W259">
        <v>5</v>
      </c>
      <c r="AQ259" s="20">
        <f>SUM(B259:AP259)</f>
        <v>94</v>
      </c>
      <c r="AR259" s="8">
        <f>COUNTA(B259:AP259)</f>
        <v>21</v>
      </c>
      <c r="AS259" s="1">
        <f>AQ259/AR259</f>
        <v>4.47619047619048</v>
      </c>
      <c r="AT259" s="1">
        <f>STDEV(B259:AP259)</f>
        <v>0.679635756787974</v>
      </c>
      <c r="AU259" s="21" t="s">
        <v>13</v>
      </c>
      <c r="AV259" s="8">
        <f>COUNTIF(B259:AP259,"=1")</f>
        <v>0</v>
      </c>
      <c r="AW259" s="8">
        <f>COUNTIF(B259:AP259,"=2")</f>
        <v>0</v>
      </c>
      <c r="AX259" s="8">
        <f>COUNTIF(B259:AP259,"=3")</f>
        <v>2</v>
      </c>
      <c r="AY259" s="8">
        <f>COUNTIF(B259:AP259,"=4")</f>
        <v>7</v>
      </c>
      <c r="AZ259" s="8">
        <f>COUNTIF(B259:AP259,"=5")</f>
        <v>12</v>
      </c>
    </row>
    <row r="267" spans="1:52" ht="13.5" customHeight="1">
      <c r="A267" s="3" t="s">
        <v>32</v>
      </c>
      <c r="AQ267" t="s">
        <v>1</v>
      </c>
      <c r="AR267" t="s">
        <v>2</v>
      </c>
      <c r="AS267" s="1" t="s">
        <v>3</v>
      </c>
      <c r="AT267" s="5" t="s">
        <v>4</v>
      </c>
      <c r="AV267">
        <v>1</v>
      </c>
      <c r="AW267">
        <v>2</v>
      </c>
      <c r="AX267">
        <v>3</v>
      </c>
      <c r="AY267">
        <v>4</v>
      </c>
      <c r="AZ267">
        <v>5</v>
      </c>
    </row>
    <row r="268" spans="1:52" ht="13.5" customHeight="1">
      <c r="A268" s="22" t="s">
        <v>5</v>
      </c>
      <c r="B268">
        <v>3</v>
      </c>
      <c r="C268">
        <v>3</v>
      </c>
      <c r="D268">
        <v>3</v>
      </c>
      <c r="E268">
        <v>3</v>
      </c>
      <c r="F268">
        <v>4</v>
      </c>
      <c r="G268">
        <v>3</v>
      </c>
      <c r="H268">
        <v>3</v>
      </c>
      <c r="I268">
        <v>3</v>
      </c>
      <c r="J268">
        <v>4</v>
      </c>
      <c r="K268">
        <v>4</v>
      </c>
      <c r="L268">
        <v>3</v>
      </c>
      <c r="M268">
        <v>3</v>
      </c>
      <c r="N268">
        <v>3</v>
      </c>
      <c r="O268">
        <v>3</v>
      </c>
      <c r="P268">
        <v>3</v>
      </c>
      <c r="Q268">
        <v>3</v>
      </c>
      <c r="R268">
        <v>3</v>
      </c>
      <c r="S268">
        <v>4</v>
      </c>
      <c r="T268">
        <v>3</v>
      </c>
      <c r="U268">
        <v>3</v>
      </c>
      <c r="V268">
        <v>3</v>
      </c>
      <c r="W268">
        <v>3</v>
      </c>
      <c r="AQ268" s="7">
        <f>SUM(B268:AP268)</f>
        <v>70</v>
      </c>
      <c r="AR268" s="8">
        <f>COUNTA(B268:AP268)</f>
        <v>22</v>
      </c>
      <c r="AS268" s="1">
        <f>AQ268/AR268</f>
        <v>3.18181818181818</v>
      </c>
      <c r="AT268" s="1">
        <f>STDEV(B268:AP268)</f>
        <v>0.39477101697586103</v>
      </c>
      <c r="AU268" s="9" t="s">
        <v>5</v>
      </c>
      <c r="AV268" s="8">
        <f>COUNTIF(B268:AP268,"=1")</f>
        <v>0</v>
      </c>
      <c r="AW268" s="8">
        <f>COUNTIF(B268:AP268,"=2")</f>
        <v>0</v>
      </c>
      <c r="AX268" s="8">
        <f>COUNTIF(B268:AP268,"=3")</f>
        <v>18</v>
      </c>
      <c r="AY268" s="8">
        <f>COUNTIF(B268:AP268,"=4")</f>
        <v>4</v>
      </c>
      <c r="AZ268" s="8">
        <f>COUNTIF(B268:AP268,"=5")</f>
        <v>0</v>
      </c>
    </row>
    <row r="269" spans="1:52" ht="13.5" customHeight="1">
      <c r="A269" s="10" t="s">
        <v>6</v>
      </c>
      <c r="B269">
        <v>4</v>
      </c>
      <c r="C269">
        <v>4</v>
      </c>
      <c r="D269">
        <v>5</v>
      </c>
      <c r="E269">
        <v>5</v>
      </c>
      <c r="F269">
        <v>3</v>
      </c>
      <c r="G269">
        <v>4</v>
      </c>
      <c r="H269">
        <v>3</v>
      </c>
      <c r="I269">
        <v>4</v>
      </c>
      <c r="J269">
        <v>4</v>
      </c>
      <c r="K269">
        <v>3</v>
      </c>
      <c r="L269">
        <v>5</v>
      </c>
      <c r="M269">
        <v>4</v>
      </c>
      <c r="N269">
        <v>5</v>
      </c>
      <c r="O269">
        <v>5</v>
      </c>
      <c r="P269">
        <v>5</v>
      </c>
      <c r="Q269">
        <v>5</v>
      </c>
      <c r="R269">
        <v>4</v>
      </c>
      <c r="S269">
        <v>3</v>
      </c>
      <c r="T269">
        <v>4</v>
      </c>
      <c r="U269">
        <v>5</v>
      </c>
      <c r="V269">
        <v>5</v>
      </c>
      <c r="W269">
        <v>5</v>
      </c>
      <c r="AQ269" s="11">
        <f>SUM(B269:AP269)</f>
        <v>94</v>
      </c>
      <c r="AR269" s="8">
        <f>COUNTA(B269:AP269)</f>
        <v>22</v>
      </c>
      <c r="AS269" s="1">
        <f>AQ269/AR269</f>
        <v>4.27272727272727</v>
      </c>
      <c r="AT269" s="1">
        <f>STDEV(B269:AP269)</f>
        <v>0.7672969364884681</v>
      </c>
      <c r="AU269" s="12" t="s">
        <v>7</v>
      </c>
      <c r="AV269" s="8">
        <f>COUNTIF(B269:AP269,"=1")</f>
        <v>0</v>
      </c>
      <c r="AW269" s="8">
        <f>COUNTIF(B269:AP269,"=2")</f>
        <v>0</v>
      </c>
      <c r="AX269" s="8">
        <f>COUNTIF(B269:AP269,"=3")</f>
        <v>4</v>
      </c>
      <c r="AY269" s="8">
        <f>COUNTIF(B269:AP269,"=4")</f>
        <v>8</v>
      </c>
      <c r="AZ269" s="8">
        <f>COUNTIF(B269:AP269,"=5")</f>
        <v>10</v>
      </c>
    </row>
    <row r="270" spans="1:52" ht="13.5" customHeight="1">
      <c r="A270" s="13" t="s">
        <v>8</v>
      </c>
      <c r="B270">
        <v>3</v>
      </c>
      <c r="C270">
        <v>3</v>
      </c>
      <c r="D270">
        <v>4</v>
      </c>
      <c r="E270">
        <v>5</v>
      </c>
      <c r="F270">
        <v>2</v>
      </c>
      <c r="G270">
        <v>3</v>
      </c>
      <c r="H270">
        <v>3</v>
      </c>
      <c r="I270">
        <v>4</v>
      </c>
      <c r="J270">
        <v>5</v>
      </c>
      <c r="K270">
        <v>2</v>
      </c>
      <c r="L270">
        <v>5</v>
      </c>
      <c r="M270">
        <v>4</v>
      </c>
      <c r="N270">
        <v>5</v>
      </c>
      <c r="O270">
        <v>5</v>
      </c>
      <c r="P270">
        <v>5</v>
      </c>
      <c r="Q270">
        <v>4</v>
      </c>
      <c r="R270">
        <v>3</v>
      </c>
      <c r="S270">
        <v>2</v>
      </c>
      <c r="T270">
        <v>5</v>
      </c>
      <c r="U270">
        <v>4</v>
      </c>
      <c r="V270">
        <v>5</v>
      </c>
      <c r="W270">
        <v>5</v>
      </c>
      <c r="AQ270" s="14">
        <f>SUM(B270:AP270)</f>
        <v>86</v>
      </c>
      <c r="AR270" s="8">
        <f>COUNTA(B270:AP270)</f>
        <v>22</v>
      </c>
      <c r="AS270" s="1">
        <f>AQ270/AR270</f>
        <v>3.90909090909091</v>
      </c>
      <c r="AT270" s="1">
        <f>STDEV(B270:AP270)</f>
        <v>1.10879990504925</v>
      </c>
      <c r="AU270" s="15" t="s">
        <v>9</v>
      </c>
      <c r="AV270" s="8">
        <f>COUNTIF(B270:AP270,"=1")</f>
        <v>0</v>
      </c>
      <c r="AW270" s="8">
        <f>COUNTIF(B270:AP270,"=2")</f>
        <v>3</v>
      </c>
      <c r="AX270" s="8">
        <f>COUNTIF(B270:AP270,"=3")</f>
        <v>5</v>
      </c>
      <c r="AY270" s="8">
        <f>COUNTIF(B270:AP270,"=4")</f>
        <v>5</v>
      </c>
      <c r="AZ270" s="8">
        <f>COUNTIF(B270:AP270,"=5")</f>
        <v>9</v>
      </c>
    </row>
    <row r="271" spans="1:52" ht="13.5" customHeight="1">
      <c r="A271" s="16" t="s">
        <v>10</v>
      </c>
      <c r="B271">
        <v>4</v>
      </c>
      <c r="C271">
        <v>5</v>
      </c>
      <c r="D271">
        <v>5</v>
      </c>
      <c r="E271">
        <v>5</v>
      </c>
      <c r="F271">
        <v>4</v>
      </c>
      <c r="G271">
        <v>4</v>
      </c>
      <c r="H271">
        <v>4</v>
      </c>
      <c r="I271">
        <v>4</v>
      </c>
      <c r="J271">
        <v>4</v>
      </c>
      <c r="K271">
        <v>4</v>
      </c>
      <c r="L271">
        <v>5</v>
      </c>
      <c r="M271">
        <v>5</v>
      </c>
      <c r="N271">
        <v>5</v>
      </c>
      <c r="O271">
        <v>5</v>
      </c>
      <c r="P271">
        <v>5</v>
      </c>
      <c r="Q271">
        <v>5</v>
      </c>
      <c r="R271">
        <v>5</v>
      </c>
      <c r="S271">
        <v>4</v>
      </c>
      <c r="T271">
        <v>5</v>
      </c>
      <c r="U271">
        <v>4</v>
      </c>
      <c r="V271">
        <v>5</v>
      </c>
      <c r="W271">
        <v>5</v>
      </c>
      <c r="AQ271" s="17">
        <f>SUM(B271:AP271)</f>
        <v>101</v>
      </c>
      <c r="AR271" s="8">
        <f>COUNTA(B271:AP271)</f>
        <v>22</v>
      </c>
      <c r="AS271" s="1">
        <f>AQ271/AR271</f>
        <v>4.59090909090909</v>
      </c>
      <c r="AT271" s="1">
        <f>STDEV(B271:AP271)</f>
        <v>0.503236279740196</v>
      </c>
      <c r="AU271" s="18" t="s">
        <v>11</v>
      </c>
      <c r="AV271" s="8">
        <f>COUNTIF(B271:AP271,"=1")</f>
        <v>0</v>
      </c>
      <c r="AW271" s="8">
        <f>COUNTIF(B271:AP271,"=2")</f>
        <v>0</v>
      </c>
      <c r="AX271" s="8">
        <f>COUNTIF(B271:AP271,"=3")</f>
        <v>0</v>
      </c>
      <c r="AY271" s="8">
        <f>COUNTIF(B271:AP271,"=4")</f>
        <v>9</v>
      </c>
      <c r="AZ271" s="8">
        <f>COUNTIF(B271:AP271,"=5")</f>
        <v>13</v>
      </c>
    </row>
    <row r="272" spans="1:52" ht="13.5" customHeight="1">
      <c r="A272" s="19" t="s">
        <v>12</v>
      </c>
      <c r="B272">
        <v>4</v>
      </c>
      <c r="C272">
        <v>4</v>
      </c>
      <c r="D272">
        <v>5</v>
      </c>
      <c r="E272">
        <v>5</v>
      </c>
      <c r="F272">
        <v>4</v>
      </c>
      <c r="G272">
        <v>5</v>
      </c>
      <c r="H272">
        <v>4</v>
      </c>
      <c r="I272">
        <v>4</v>
      </c>
      <c r="J272">
        <v>3</v>
      </c>
      <c r="K272">
        <v>4</v>
      </c>
      <c r="L272">
        <v>5</v>
      </c>
      <c r="M272">
        <v>5</v>
      </c>
      <c r="N272">
        <v>5</v>
      </c>
      <c r="O272">
        <v>5</v>
      </c>
      <c r="P272">
        <v>5</v>
      </c>
      <c r="Q272">
        <v>4</v>
      </c>
      <c r="R272">
        <v>5</v>
      </c>
      <c r="S272">
        <v>4</v>
      </c>
      <c r="T272">
        <v>5</v>
      </c>
      <c r="U272">
        <v>4</v>
      </c>
      <c r="V272">
        <v>5</v>
      </c>
      <c r="W272">
        <v>5</v>
      </c>
      <c r="AQ272" s="20">
        <f>SUM(B272:AP272)</f>
        <v>99</v>
      </c>
      <c r="AR272" s="8">
        <f>COUNTA(B272:AP272)</f>
        <v>22</v>
      </c>
      <c r="AS272" s="1">
        <f>AQ272/AR272</f>
        <v>4.5</v>
      </c>
      <c r="AT272" s="1">
        <f>STDEV(B272:AP272)</f>
        <v>0.597614304667197</v>
      </c>
      <c r="AU272" s="21" t="s">
        <v>13</v>
      </c>
      <c r="AV272" s="8">
        <f>COUNTIF(B272:AP272,"=1")</f>
        <v>0</v>
      </c>
      <c r="AW272" s="8">
        <f>COUNTIF(B272:AP272,"=2")</f>
        <v>0</v>
      </c>
      <c r="AX272" s="8">
        <f>COUNTIF(B272:AP272,"=3")</f>
        <v>1</v>
      </c>
      <c r="AY272" s="8">
        <f>COUNTIF(B272:AP272,"=4")</f>
        <v>9</v>
      </c>
      <c r="AZ272" s="8">
        <f>COUNTIF(B272:AP272,"=5")</f>
        <v>12</v>
      </c>
    </row>
    <row r="273" spans="44:52" ht="13.5" customHeight="1">
      <c r="AR273" s="8"/>
      <c r="AV273" s="8"/>
      <c r="AW273" s="8"/>
      <c r="AX273" s="8"/>
      <c r="AY273" s="8"/>
      <c r="AZ273" s="8"/>
    </row>
    <row r="280" spans="1:52" ht="13.5" customHeight="1">
      <c r="A280" s="3" t="s">
        <v>33</v>
      </c>
      <c r="AQ280" t="s">
        <v>1</v>
      </c>
      <c r="AR280" t="s">
        <v>2</v>
      </c>
      <c r="AS280" s="1" t="s">
        <v>3</v>
      </c>
      <c r="AT280" s="5" t="s">
        <v>4</v>
      </c>
      <c r="AV280">
        <v>1</v>
      </c>
      <c r="AW280">
        <v>2</v>
      </c>
      <c r="AX280">
        <v>3</v>
      </c>
      <c r="AY280">
        <v>4</v>
      </c>
      <c r="AZ280">
        <v>5</v>
      </c>
    </row>
    <row r="281" spans="1:52" ht="13.5" customHeight="1">
      <c r="A281" s="22" t="s">
        <v>5</v>
      </c>
      <c r="B281">
        <v>3</v>
      </c>
      <c r="C281">
        <v>4</v>
      </c>
      <c r="D281">
        <v>3</v>
      </c>
      <c r="E281">
        <v>3</v>
      </c>
      <c r="F281">
        <v>3</v>
      </c>
      <c r="G281">
        <v>3</v>
      </c>
      <c r="H281">
        <v>3</v>
      </c>
      <c r="I281">
        <v>3</v>
      </c>
      <c r="J281">
        <v>3</v>
      </c>
      <c r="K281">
        <v>3</v>
      </c>
      <c r="L281">
        <v>3</v>
      </c>
      <c r="M281">
        <v>3</v>
      </c>
      <c r="N281">
        <v>3</v>
      </c>
      <c r="O281">
        <v>3</v>
      </c>
      <c r="P281">
        <v>3</v>
      </c>
      <c r="Q281">
        <v>3</v>
      </c>
      <c r="R281">
        <v>3</v>
      </c>
      <c r="S281">
        <v>3</v>
      </c>
      <c r="T281">
        <v>3</v>
      </c>
      <c r="U281">
        <v>3</v>
      </c>
      <c r="V281">
        <v>3</v>
      </c>
      <c r="W281">
        <v>3</v>
      </c>
      <c r="AQ281" s="7">
        <f>SUM(B281:AP281)</f>
        <v>67</v>
      </c>
      <c r="AR281" s="8">
        <f>COUNTA(B281:AP281)</f>
        <v>22</v>
      </c>
      <c r="AS281" s="1">
        <f>AQ281/AR281</f>
        <v>3.04545454545455</v>
      </c>
      <c r="AT281" s="1">
        <f>STDEV(B281:AP281)</f>
        <v>0.21320071635561103</v>
      </c>
      <c r="AU281" s="9" t="s">
        <v>5</v>
      </c>
      <c r="AV281" s="8">
        <f>COUNTIF(B281:AP281,"=1")</f>
        <v>0</v>
      </c>
      <c r="AW281" s="8">
        <f>COUNTIF(B281:AP281,"=2")</f>
        <v>0</v>
      </c>
      <c r="AX281" s="8">
        <f>COUNTIF(B281:AP281,"=3")</f>
        <v>21</v>
      </c>
      <c r="AY281" s="8">
        <f>COUNTIF(B281:AP281,"=4")</f>
        <v>1</v>
      </c>
      <c r="AZ281" s="8">
        <f>COUNTIF(B281:AP281,"=5")</f>
        <v>0</v>
      </c>
    </row>
    <row r="282" spans="1:52" ht="13.5" customHeight="1">
      <c r="A282" s="10" t="s">
        <v>6</v>
      </c>
      <c r="B282">
        <v>4</v>
      </c>
      <c r="C282">
        <v>3</v>
      </c>
      <c r="D282">
        <v>4</v>
      </c>
      <c r="E282">
        <v>5</v>
      </c>
      <c r="F282">
        <v>4</v>
      </c>
      <c r="G282">
        <v>5</v>
      </c>
      <c r="H282">
        <v>5</v>
      </c>
      <c r="I282">
        <v>5</v>
      </c>
      <c r="J282">
        <v>5</v>
      </c>
      <c r="K282">
        <v>4</v>
      </c>
      <c r="L282">
        <v>4</v>
      </c>
      <c r="M282">
        <v>5</v>
      </c>
      <c r="N282">
        <v>5</v>
      </c>
      <c r="O282">
        <v>5</v>
      </c>
      <c r="P282">
        <v>5</v>
      </c>
      <c r="Q282">
        <v>5</v>
      </c>
      <c r="R282">
        <v>5</v>
      </c>
      <c r="S282">
        <v>5</v>
      </c>
      <c r="T282">
        <v>4</v>
      </c>
      <c r="U282">
        <v>5</v>
      </c>
      <c r="V282">
        <v>5</v>
      </c>
      <c r="W282">
        <v>5</v>
      </c>
      <c r="AQ282" s="11">
        <f>SUM(B282:AP282)</f>
        <v>102</v>
      </c>
      <c r="AR282" s="8">
        <f>COUNTA(B282:AP282)</f>
        <v>22</v>
      </c>
      <c r="AS282" s="1">
        <f>AQ282/AR282</f>
        <v>4.63636363636364</v>
      </c>
      <c r="AT282" s="1">
        <f>STDEV(B282:AP282)</f>
        <v>0.581087203147976</v>
      </c>
      <c r="AU282" s="12" t="s">
        <v>7</v>
      </c>
      <c r="AV282" s="8">
        <f>COUNTIF(B282:AP282,"=1")</f>
        <v>0</v>
      </c>
      <c r="AW282" s="8">
        <f>COUNTIF(B282:AP282,"=2")</f>
        <v>0</v>
      </c>
      <c r="AX282" s="8">
        <f>COUNTIF(B282:AP282,"=3")</f>
        <v>1</v>
      </c>
      <c r="AY282" s="8">
        <f>COUNTIF(B282:AP282,"=4")</f>
        <v>6</v>
      </c>
      <c r="AZ282" s="8">
        <f>COUNTIF(B282:AP282,"=5")</f>
        <v>15</v>
      </c>
    </row>
    <row r="283" spans="1:52" ht="13.5" customHeight="1">
      <c r="A283" s="13" t="s">
        <v>8</v>
      </c>
      <c r="B283">
        <v>3</v>
      </c>
      <c r="C283">
        <v>3</v>
      </c>
      <c r="D283">
        <v>4</v>
      </c>
      <c r="E283">
        <v>5</v>
      </c>
      <c r="F283">
        <v>4</v>
      </c>
      <c r="G283">
        <v>5</v>
      </c>
      <c r="H283">
        <v>4</v>
      </c>
      <c r="I283">
        <v>4</v>
      </c>
      <c r="J283">
        <v>5</v>
      </c>
      <c r="K283">
        <v>2</v>
      </c>
      <c r="L283">
        <v>4</v>
      </c>
      <c r="M283">
        <v>5</v>
      </c>
      <c r="N283">
        <v>5</v>
      </c>
      <c r="O283">
        <v>5</v>
      </c>
      <c r="P283">
        <v>5</v>
      </c>
      <c r="Q283">
        <v>5</v>
      </c>
      <c r="R283">
        <v>5</v>
      </c>
      <c r="S283">
        <v>4</v>
      </c>
      <c r="T283">
        <v>4</v>
      </c>
      <c r="U283">
        <v>5</v>
      </c>
      <c r="V283">
        <v>5</v>
      </c>
      <c r="W283">
        <v>4</v>
      </c>
      <c r="AQ283" s="14">
        <f>SUM(B283:AP283)</f>
        <v>95</v>
      </c>
      <c r="AR283" s="8">
        <f>COUNTA(B283:AP283)</f>
        <v>22</v>
      </c>
      <c r="AS283" s="1">
        <f>AQ283/AR283</f>
        <v>4.31818181818182</v>
      </c>
      <c r="AT283" s="1">
        <f>STDEV(B283:AP283)</f>
        <v>0.8387271329003281</v>
      </c>
      <c r="AU283" s="15" t="s">
        <v>9</v>
      </c>
      <c r="AV283" s="8">
        <f>COUNTIF(B283:AP283,"=1")</f>
        <v>0</v>
      </c>
      <c r="AW283" s="8">
        <f>COUNTIF(B283:AP283,"=2")</f>
        <v>1</v>
      </c>
      <c r="AX283" s="8">
        <f>COUNTIF(B283:AP283,"=3")</f>
        <v>2</v>
      </c>
      <c r="AY283" s="8">
        <f>COUNTIF(B283:AP283,"=4")</f>
        <v>8</v>
      </c>
      <c r="AZ283" s="8">
        <f>COUNTIF(B283:AP283,"=5")</f>
        <v>11</v>
      </c>
    </row>
    <row r="284" spans="1:52" ht="13.5" customHeight="1">
      <c r="A284" s="16" t="s">
        <v>10</v>
      </c>
      <c r="B284">
        <v>4</v>
      </c>
      <c r="C284">
        <v>4</v>
      </c>
      <c r="D284">
        <v>5</v>
      </c>
      <c r="E284">
        <v>5</v>
      </c>
      <c r="F284">
        <v>5</v>
      </c>
      <c r="G284">
        <v>5</v>
      </c>
      <c r="H284">
        <v>5</v>
      </c>
      <c r="I284">
        <v>4</v>
      </c>
      <c r="J284">
        <v>5</v>
      </c>
      <c r="K284">
        <v>4</v>
      </c>
      <c r="L284">
        <v>5</v>
      </c>
      <c r="M284">
        <v>5</v>
      </c>
      <c r="N284">
        <v>5</v>
      </c>
      <c r="O284">
        <v>5</v>
      </c>
      <c r="P284">
        <v>5</v>
      </c>
      <c r="Q284">
        <v>5</v>
      </c>
      <c r="R284">
        <v>5</v>
      </c>
      <c r="S284">
        <v>4</v>
      </c>
      <c r="T284">
        <v>4</v>
      </c>
      <c r="U284">
        <v>4</v>
      </c>
      <c r="V284">
        <v>5</v>
      </c>
      <c r="W284">
        <v>5</v>
      </c>
      <c r="AQ284" s="17">
        <f>SUM(B284:AP284)</f>
        <v>103</v>
      </c>
      <c r="AR284" s="8">
        <f>COUNTA(B284:AP284)</f>
        <v>22</v>
      </c>
      <c r="AS284" s="1">
        <f>AQ284/AR284</f>
        <v>4.68181818181818</v>
      </c>
      <c r="AT284" s="1">
        <f>STDEV(B284:AP284)</f>
        <v>0.47673129462279606</v>
      </c>
      <c r="AU284" s="18" t="s">
        <v>11</v>
      </c>
      <c r="AV284" s="8">
        <f>COUNTIF(B284:AP284,"=1")</f>
        <v>0</v>
      </c>
      <c r="AW284" s="8">
        <f>COUNTIF(B284:AP284,"=2")</f>
        <v>0</v>
      </c>
      <c r="AX284" s="8">
        <f>COUNTIF(B284:AP284,"=3")</f>
        <v>0</v>
      </c>
      <c r="AY284" s="8">
        <f>COUNTIF(B284:AP284,"=4")</f>
        <v>7</v>
      </c>
      <c r="AZ284" s="8">
        <f>COUNTIF(B284:AP284,"=5")</f>
        <v>15</v>
      </c>
    </row>
    <row r="285" spans="1:52" ht="13.5" customHeight="1">
      <c r="A285" s="19" t="s">
        <v>12</v>
      </c>
      <c r="B285">
        <v>4</v>
      </c>
      <c r="C285">
        <v>4</v>
      </c>
      <c r="D285">
        <v>5</v>
      </c>
      <c r="E285">
        <v>5</v>
      </c>
      <c r="F285">
        <v>5</v>
      </c>
      <c r="G285">
        <v>5</v>
      </c>
      <c r="H285">
        <v>5</v>
      </c>
      <c r="I285">
        <v>4</v>
      </c>
      <c r="J285">
        <v>5</v>
      </c>
      <c r="K285">
        <v>4</v>
      </c>
      <c r="L285">
        <v>5</v>
      </c>
      <c r="M285">
        <v>5</v>
      </c>
      <c r="N285">
        <v>5</v>
      </c>
      <c r="O285">
        <v>4</v>
      </c>
      <c r="P285">
        <v>5</v>
      </c>
      <c r="Q285">
        <v>5</v>
      </c>
      <c r="R285">
        <v>5</v>
      </c>
      <c r="S285">
        <v>4</v>
      </c>
      <c r="T285">
        <v>5</v>
      </c>
      <c r="U285">
        <v>5</v>
      </c>
      <c r="V285">
        <v>5</v>
      </c>
      <c r="W285">
        <v>5</v>
      </c>
      <c r="AQ285" s="20">
        <f>SUM(B285:AP285)</f>
        <v>104</v>
      </c>
      <c r="AR285" s="8">
        <f>COUNTA(B285:AP285)</f>
        <v>22</v>
      </c>
      <c r="AS285" s="1">
        <f>AQ285/AR285</f>
        <v>4.72727272727273</v>
      </c>
      <c r="AT285" s="1">
        <f>STDEV(B285:AP285)</f>
        <v>0.455842305838552</v>
      </c>
      <c r="AU285" s="21" t="s">
        <v>13</v>
      </c>
      <c r="AV285" s="8">
        <f>COUNTIF(B285:AP285,"=1")</f>
        <v>0</v>
      </c>
      <c r="AW285" s="8">
        <f>COUNTIF(B285:AP285,"=2")</f>
        <v>0</v>
      </c>
      <c r="AX285" s="8">
        <f>COUNTIF(B285:AP285,"=3")</f>
        <v>0</v>
      </c>
      <c r="AY285" s="8">
        <f>COUNTIF(B285:AP285,"=4")</f>
        <v>6</v>
      </c>
      <c r="AZ285" s="8">
        <f>COUNTIF(B285:AP285,"=5")</f>
        <v>16</v>
      </c>
    </row>
    <row r="286" ht="13.5" customHeight="1">
      <c r="AU286"/>
    </row>
    <row r="293" spans="1:52" ht="13.5" customHeight="1">
      <c r="A293" s="23" t="s">
        <v>34</v>
      </c>
      <c r="AQ293" t="s">
        <v>1</v>
      </c>
      <c r="AR293" t="s">
        <v>2</v>
      </c>
      <c r="AS293" s="1" t="s">
        <v>3</v>
      </c>
      <c r="AT293" s="5" t="s">
        <v>4</v>
      </c>
      <c r="AV293">
        <v>1</v>
      </c>
      <c r="AW293">
        <v>2</v>
      </c>
      <c r="AX293">
        <v>3</v>
      </c>
      <c r="AY293">
        <v>4</v>
      </c>
      <c r="AZ293">
        <v>5</v>
      </c>
    </row>
    <row r="294" spans="1:52" ht="13.5" customHeight="1">
      <c r="A294" s="22" t="s">
        <v>5</v>
      </c>
      <c r="B294">
        <v>3</v>
      </c>
      <c r="C294">
        <v>4</v>
      </c>
      <c r="D294">
        <v>3</v>
      </c>
      <c r="E294">
        <v>3</v>
      </c>
      <c r="F294">
        <v>3</v>
      </c>
      <c r="G294">
        <v>3</v>
      </c>
      <c r="H294">
        <v>3</v>
      </c>
      <c r="I294">
        <v>3</v>
      </c>
      <c r="J294">
        <v>3</v>
      </c>
      <c r="K294">
        <v>3</v>
      </c>
      <c r="L294">
        <v>3</v>
      </c>
      <c r="M294">
        <v>3</v>
      </c>
      <c r="N294">
        <v>3</v>
      </c>
      <c r="O294">
        <v>3</v>
      </c>
      <c r="P294">
        <v>3</v>
      </c>
      <c r="Q294">
        <v>3</v>
      </c>
      <c r="R294">
        <v>3</v>
      </c>
      <c r="S294">
        <v>4</v>
      </c>
      <c r="T294">
        <v>3</v>
      </c>
      <c r="U294">
        <v>3</v>
      </c>
      <c r="W294">
        <v>3</v>
      </c>
      <c r="AQ294" s="7">
        <f>SUM(B294:AP294)</f>
        <v>65</v>
      </c>
      <c r="AR294" s="8">
        <f>COUNTA(B294:AP294)</f>
        <v>21</v>
      </c>
      <c r="AS294" s="1">
        <f>AQ294/AR294</f>
        <v>3.0952380952381002</v>
      </c>
      <c r="AT294" s="1">
        <f>STDEV(B294:AP294)</f>
        <v>0.30079260375911904</v>
      </c>
      <c r="AU294" s="9" t="s">
        <v>5</v>
      </c>
      <c r="AV294" s="8">
        <f>COUNTIF(B294:AP294,"=1")</f>
        <v>0</v>
      </c>
      <c r="AW294" s="8">
        <f>COUNTIF(B294:AP294,"=2")</f>
        <v>0</v>
      </c>
      <c r="AX294" s="8">
        <f>COUNTIF(B294:AP294,"=3")</f>
        <v>19</v>
      </c>
      <c r="AY294" s="8">
        <f>COUNTIF(B294:AP294,"=4")</f>
        <v>2</v>
      </c>
      <c r="AZ294" s="8">
        <f>COUNTIF(B294:AP294,"=5")</f>
        <v>0</v>
      </c>
    </row>
    <row r="295" spans="1:52" ht="13.5" customHeight="1">
      <c r="A295" s="10" t="s">
        <v>6</v>
      </c>
      <c r="B295">
        <v>5</v>
      </c>
      <c r="C295">
        <v>5</v>
      </c>
      <c r="D295">
        <v>5</v>
      </c>
      <c r="E295">
        <v>4</v>
      </c>
      <c r="F295">
        <v>5</v>
      </c>
      <c r="G295">
        <v>5</v>
      </c>
      <c r="H295">
        <v>4</v>
      </c>
      <c r="I295">
        <v>4</v>
      </c>
      <c r="J295">
        <v>4</v>
      </c>
      <c r="K295">
        <v>4</v>
      </c>
      <c r="L295">
        <v>4</v>
      </c>
      <c r="M295">
        <v>4</v>
      </c>
      <c r="N295">
        <v>5</v>
      </c>
      <c r="O295">
        <v>5</v>
      </c>
      <c r="P295">
        <v>5</v>
      </c>
      <c r="Q295">
        <v>4</v>
      </c>
      <c r="R295">
        <v>4</v>
      </c>
      <c r="S295">
        <v>3</v>
      </c>
      <c r="T295">
        <v>4</v>
      </c>
      <c r="U295">
        <v>5</v>
      </c>
      <c r="W295">
        <v>5</v>
      </c>
      <c r="AQ295" s="11">
        <f>SUM(B295:AP295)</f>
        <v>93</v>
      </c>
      <c r="AR295" s="8">
        <f>COUNTA(B295:AP295)</f>
        <v>21</v>
      </c>
      <c r="AS295" s="1">
        <f>AQ295/AR295</f>
        <v>4.42857142857143</v>
      </c>
      <c r="AT295" s="1">
        <f>STDEV(B295:AP295)</f>
        <v>0.597614304667197</v>
      </c>
      <c r="AU295" s="12" t="s">
        <v>7</v>
      </c>
      <c r="AV295" s="8">
        <f>COUNTIF(B295:AP295,"=1")</f>
        <v>0</v>
      </c>
      <c r="AW295" s="8">
        <f>COUNTIF(B295:AP295,"=2")</f>
        <v>0</v>
      </c>
      <c r="AX295" s="8">
        <f>COUNTIF(B295:AP295,"=3")</f>
        <v>1</v>
      </c>
      <c r="AY295" s="8">
        <f>COUNTIF(B295:AP295,"=4")</f>
        <v>10</v>
      </c>
      <c r="AZ295" s="8">
        <f>COUNTIF(B295:AP295,"=5")</f>
        <v>10</v>
      </c>
    </row>
    <row r="296" spans="1:52" ht="13.5" customHeight="1">
      <c r="A296" s="13" t="s">
        <v>8</v>
      </c>
      <c r="B296">
        <v>4</v>
      </c>
      <c r="C296">
        <v>3</v>
      </c>
      <c r="D296">
        <v>5</v>
      </c>
      <c r="E296">
        <v>4</v>
      </c>
      <c r="F296">
        <v>3</v>
      </c>
      <c r="G296">
        <v>3</v>
      </c>
      <c r="H296">
        <v>4</v>
      </c>
      <c r="I296">
        <v>2</v>
      </c>
      <c r="J296">
        <v>4</v>
      </c>
      <c r="K296">
        <v>3</v>
      </c>
      <c r="L296">
        <v>3</v>
      </c>
      <c r="M296">
        <v>4</v>
      </c>
      <c r="N296">
        <v>5</v>
      </c>
      <c r="O296">
        <v>4</v>
      </c>
      <c r="P296">
        <v>5</v>
      </c>
      <c r="Q296">
        <v>3</v>
      </c>
      <c r="R296">
        <v>3</v>
      </c>
      <c r="S296">
        <v>2</v>
      </c>
      <c r="T296">
        <v>4</v>
      </c>
      <c r="U296">
        <v>4</v>
      </c>
      <c r="W296">
        <v>4</v>
      </c>
      <c r="AQ296" s="14">
        <f>SUM(B296:AP296)</f>
        <v>76</v>
      </c>
      <c r="AR296" s="8">
        <f>COUNTA(B296:AP296)</f>
        <v>21</v>
      </c>
      <c r="AS296" s="1">
        <f>AQ296/AR296</f>
        <v>3.61904761904762</v>
      </c>
      <c r="AT296" s="1">
        <f>STDEV(B296:AP296)</f>
        <v>0.8646496675642961</v>
      </c>
      <c r="AU296" s="15" t="s">
        <v>9</v>
      </c>
      <c r="AV296" s="8">
        <f>COUNTIF(B296:AP296,"=1")</f>
        <v>0</v>
      </c>
      <c r="AW296" s="8">
        <f>COUNTIF(B296:AP296,"=2")</f>
        <v>2</v>
      </c>
      <c r="AX296" s="8">
        <f>COUNTIF(B296:AP296,"=3")</f>
        <v>7</v>
      </c>
      <c r="AY296" s="8">
        <f>COUNTIF(B296:AP296,"=4")</f>
        <v>9</v>
      </c>
      <c r="AZ296" s="8">
        <f>COUNTIF(B296:AP296,"=5")</f>
        <v>3</v>
      </c>
    </row>
    <row r="297" spans="1:52" ht="13.5" customHeight="1">
      <c r="A297" s="16" t="s">
        <v>10</v>
      </c>
      <c r="B297">
        <v>5</v>
      </c>
      <c r="C297">
        <v>3</v>
      </c>
      <c r="D297">
        <v>5</v>
      </c>
      <c r="E297">
        <v>5</v>
      </c>
      <c r="F297">
        <v>5</v>
      </c>
      <c r="G297">
        <v>5</v>
      </c>
      <c r="H297">
        <v>5</v>
      </c>
      <c r="I297">
        <v>4</v>
      </c>
      <c r="J297">
        <v>5</v>
      </c>
      <c r="K297">
        <v>5</v>
      </c>
      <c r="L297">
        <v>5</v>
      </c>
      <c r="M297">
        <v>4</v>
      </c>
      <c r="N297">
        <v>5</v>
      </c>
      <c r="O297">
        <v>5</v>
      </c>
      <c r="P297">
        <v>5</v>
      </c>
      <c r="Q297">
        <v>4</v>
      </c>
      <c r="R297">
        <v>5</v>
      </c>
      <c r="S297">
        <v>3</v>
      </c>
      <c r="T297">
        <v>4</v>
      </c>
      <c r="U297">
        <v>5</v>
      </c>
      <c r="W297">
        <v>5</v>
      </c>
      <c r="AQ297" s="17">
        <f>SUM(B297:AP297)</f>
        <v>97</v>
      </c>
      <c r="AR297" s="8">
        <f>COUNTA(B297:AP297)</f>
        <v>21</v>
      </c>
      <c r="AS297" s="1">
        <f>AQ297/AR297</f>
        <v>4.61904761904762</v>
      </c>
      <c r="AT297" s="1">
        <f>STDEV(B297:AP297)</f>
        <v>0.6690433824641331</v>
      </c>
      <c r="AU297" s="18" t="s">
        <v>11</v>
      </c>
      <c r="AV297" s="8">
        <f>COUNTIF(B297:AP297,"=1")</f>
        <v>0</v>
      </c>
      <c r="AW297" s="8">
        <f>COUNTIF(B297:AP297,"=2")</f>
        <v>0</v>
      </c>
      <c r="AX297" s="8">
        <f>COUNTIF(B297:AP297,"=3")</f>
        <v>2</v>
      </c>
      <c r="AY297" s="8">
        <f>COUNTIF(B297:AP297,"=4")</f>
        <v>4</v>
      </c>
      <c r="AZ297" s="8">
        <f>COUNTIF(B297:AP297,"=5")</f>
        <v>15</v>
      </c>
    </row>
    <row r="298" spans="1:52" ht="13.5" customHeight="1">
      <c r="A298" s="19" t="s">
        <v>12</v>
      </c>
      <c r="B298">
        <v>4</v>
      </c>
      <c r="C298">
        <v>3</v>
      </c>
      <c r="D298">
        <v>5</v>
      </c>
      <c r="E298">
        <v>5</v>
      </c>
      <c r="F298">
        <v>5</v>
      </c>
      <c r="G298">
        <v>5</v>
      </c>
      <c r="H298">
        <v>5</v>
      </c>
      <c r="J298">
        <v>3</v>
      </c>
      <c r="K298">
        <v>4</v>
      </c>
      <c r="L298">
        <v>5</v>
      </c>
      <c r="M298">
        <v>4</v>
      </c>
      <c r="N298">
        <v>5</v>
      </c>
      <c r="O298">
        <v>5</v>
      </c>
      <c r="P298">
        <v>5</v>
      </c>
      <c r="Q298">
        <v>4</v>
      </c>
      <c r="S298">
        <v>3</v>
      </c>
      <c r="T298">
        <v>4</v>
      </c>
      <c r="U298">
        <v>5</v>
      </c>
      <c r="W298">
        <v>5</v>
      </c>
      <c r="AQ298" s="20">
        <f>SUM(B298:AP298)</f>
        <v>84</v>
      </c>
      <c r="AR298" s="8">
        <f>COUNTA(B298:AP298)</f>
        <v>19</v>
      </c>
      <c r="AS298" s="1">
        <f>AQ298/AR298</f>
        <v>4.4210526315789505</v>
      </c>
      <c r="AT298" s="1">
        <f>STDEV(B298:AP298)</f>
        <v>0.768533196975772</v>
      </c>
      <c r="AU298" s="21" t="s">
        <v>13</v>
      </c>
      <c r="AV298" s="8">
        <f>COUNTIF(B298:AP298,"=1")</f>
        <v>0</v>
      </c>
      <c r="AW298" s="8">
        <f>COUNTIF(B298:AP298,"=2")</f>
        <v>0</v>
      </c>
      <c r="AX298" s="8">
        <f>COUNTIF(B298:AP298,"=3")</f>
        <v>3</v>
      </c>
      <c r="AY298" s="8">
        <f>COUNTIF(B298:AP298,"=4")</f>
        <v>5</v>
      </c>
      <c r="AZ298" s="8">
        <f>COUNTIF(B298:AP298,"=5")</f>
        <v>11</v>
      </c>
    </row>
    <row r="299" ht="13.5" customHeight="1">
      <c r="AU299"/>
    </row>
    <row r="306" spans="1:52" ht="13.5" customHeight="1">
      <c r="A306" s="3" t="s">
        <v>35</v>
      </c>
      <c r="AQ306" t="s">
        <v>1</v>
      </c>
      <c r="AR306" t="s">
        <v>2</v>
      </c>
      <c r="AS306" s="1" t="s">
        <v>3</v>
      </c>
      <c r="AT306" s="5" t="s">
        <v>4</v>
      </c>
      <c r="AV306">
        <v>1</v>
      </c>
      <c r="AW306">
        <v>2</v>
      </c>
      <c r="AX306">
        <v>3</v>
      </c>
      <c r="AY306">
        <v>4</v>
      </c>
      <c r="AZ306">
        <v>5</v>
      </c>
    </row>
    <row r="307" spans="1:52" ht="13.5" customHeight="1">
      <c r="A307" s="22" t="s">
        <v>5</v>
      </c>
      <c r="B307">
        <v>3</v>
      </c>
      <c r="C307">
        <v>4</v>
      </c>
      <c r="D307">
        <v>3</v>
      </c>
      <c r="E307">
        <v>3</v>
      </c>
      <c r="F307">
        <v>3</v>
      </c>
      <c r="G307">
        <v>3</v>
      </c>
      <c r="H307">
        <v>3</v>
      </c>
      <c r="I307">
        <v>3</v>
      </c>
      <c r="J307">
        <v>3</v>
      </c>
      <c r="K307">
        <v>3</v>
      </c>
      <c r="L307">
        <v>3</v>
      </c>
      <c r="M307">
        <v>3</v>
      </c>
      <c r="N307">
        <v>3</v>
      </c>
      <c r="O307">
        <v>3</v>
      </c>
      <c r="P307">
        <v>3</v>
      </c>
      <c r="Q307">
        <v>3</v>
      </c>
      <c r="R307">
        <v>3</v>
      </c>
      <c r="S307">
        <v>3</v>
      </c>
      <c r="T307">
        <v>3</v>
      </c>
      <c r="U307">
        <v>3</v>
      </c>
      <c r="V307">
        <v>3</v>
      </c>
      <c r="W307">
        <v>3</v>
      </c>
      <c r="AQ307" s="7">
        <f>SUM(B307:AP307)</f>
        <v>67</v>
      </c>
      <c r="AR307" s="8">
        <f>COUNTA(B307:AP307)</f>
        <v>22</v>
      </c>
      <c r="AS307" s="1">
        <f>AQ307/AR307</f>
        <v>3.04545454545455</v>
      </c>
      <c r="AT307" s="1">
        <f>STDEV(B307:AP307)</f>
        <v>0.21320071635561103</v>
      </c>
      <c r="AU307" s="9" t="s">
        <v>5</v>
      </c>
      <c r="AV307" s="8">
        <f>COUNTIF(B307:AP307,"=1")</f>
        <v>0</v>
      </c>
      <c r="AW307" s="8">
        <f>COUNTIF(B307:AP307,"=2")</f>
        <v>0</v>
      </c>
      <c r="AX307" s="8">
        <f>COUNTIF(B307:AP307,"=3")</f>
        <v>21</v>
      </c>
      <c r="AY307" s="8">
        <f>COUNTIF(B307:AP307,"=4")</f>
        <v>1</v>
      </c>
      <c r="AZ307" s="8">
        <f>COUNTIF(B307:AP307,"=5")</f>
        <v>0</v>
      </c>
    </row>
    <row r="308" spans="1:52" ht="13.5" customHeight="1">
      <c r="A308" s="10" t="s">
        <v>6</v>
      </c>
      <c r="B308">
        <v>5</v>
      </c>
      <c r="C308">
        <v>4</v>
      </c>
      <c r="D308">
        <v>5</v>
      </c>
      <c r="E308">
        <v>4</v>
      </c>
      <c r="F308">
        <v>4</v>
      </c>
      <c r="G308">
        <v>4</v>
      </c>
      <c r="H308">
        <v>4</v>
      </c>
      <c r="I308">
        <v>4</v>
      </c>
      <c r="J308">
        <v>4</v>
      </c>
      <c r="K308">
        <v>4</v>
      </c>
      <c r="L308">
        <v>5</v>
      </c>
      <c r="M308">
        <v>5</v>
      </c>
      <c r="N308">
        <v>5</v>
      </c>
      <c r="O308">
        <v>5</v>
      </c>
      <c r="P308">
        <v>5</v>
      </c>
      <c r="Q308">
        <v>5</v>
      </c>
      <c r="R308">
        <v>5</v>
      </c>
      <c r="S308">
        <v>3</v>
      </c>
      <c r="T308">
        <v>4</v>
      </c>
      <c r="U308">
        <v>5</v>
      </c>
      <c r="V308">
        <v>5</v>
      </c>
      <c r="W308">
        <v>5</v>
      </c>
      <c r="AQ308" s="11">
        <f>SUM(B308:AP308)</f>
        <v>99</v>
      </c>
      <c r="AR308" s="8">
        <f>COUNTA(B308:AP308)</f>
        <v>22</v>
      </c>
      <c r="AS308" s="1">
        <f>AQ308/AR308</f>
        <v>4.5</v>
      </c>
      <c r="AT308" s="1">
        <f>STDEV(B308:AP308)</f>
        <v>0.597614304667197</v>
      </c>
      <c r="AU308" s="12" t="s">
        <v>7</v>
      </c>
      <c r="AV308" s="8">
        <f>COUNTIF(B308:AP308,"=1")</f>
        <v>0</v>
      </c>
      <c r="AW308" s="8">
        <f>COUNTIF(B308:AP308,"=2")</f>
        <v>0</v>
      </c>
      <c r="AX308" s="8">
        <f>COUNTIF(B308:AP308,"=3")</f>
        <v>1</v>
      </c>
      <c r="AY308" s="8">
        <f>COUNTIF(B308:AP308,"=4")</f>
        <v>9</v>
      </c>
      <c r="AZ308" s="8">
        <f>COUNTIF(B308:AP308,"=5")</f>
        <v>12</v>
      </c>
    </row>
    <row r="309" spans="1:52" ht="13.5" customHeight="1">
      <c r="A309" s="13" t="s">
        <v>8</v>
      </c>
      <c r="B309">
        <v>4</v>
      </c>
      <c r="C309">
        <v>4</v>
      </c>
      <c r="D309">
        <v>5</v>
      </c>
      <c r="E309">
        <v>3</v>
      </c>
      <c r="F309">
        <v>3</v>
      </c>
      <c r="G309">
        <v>3</v>
      </c>
      <c r="H309">
        <v>3</v>
      </c>
      <c r="I309">
        <v>4</v>
      </c>
      <c r="J309">
        <v>4</v>
      </c>
      <c r="K309">
        <v>4</v>
      </c>
      <c r="L309">
        <v>3</v>
      </c>
      <c r="M309">
        <v>5</v>
      </c>
      <c r="N309">
        <v>5</v>
      </c>
      <c r="O309">
        <v>5</v>
      </c>
      <c r="P309">
        <v>5</v>
      </c>
      <c r="Q309">
        <v>4</v>
      </c>
      <c r="R309">
        <v>3</v>
      </c>
      <c r="S309">
        <v>2</v>
      </c>
      <c r="T309">
        <v>4</v>
      </c>
      <c r="U309">
        <v>4</v>
      </c>
      <c r="V309">
        <v>5</v>
      </c>
      <c r="W309">
        <v>5</v>
      </c>
      <c r="AQ309" s="14">
        <f>SUM(B309:AP309)</f>
        <v>87</v>
      </c>
      <c r="AR309" s="8">
        <f>COUNTA(B309:AP309)</f>
        <v>22</v>
      </c>
      <c r="AS309" s="1">
        <f>AQ309/AR309</f>
        <v>3.95454545454545</v>
      </c>
      <c r="AT309" s="1">
        <f>STDEV(B309:AP309)</f>
        <v>0.8985317508910341</v>
      </c>
      <c r="AU309" s="15" t="s">
        <v>9</v>
      </c>
      <c r="AV309" s="8">
        <f>COUNTIF(B309:AP309,"=1")</f>
        <v>0</v>
      </c>
      <c r="AW309" s="8">
        <f>COUNTIF(B309:AP309,"=2")</f>
        <v>1</v>
      </c>
      <c r="AX309" s="8">
        <f>COUNTIF(B309:AP309,"=3")</f>
        <v>6</v>
      </c>
      <c r="AY309" s="8">
        <f>COUNTIF(B309:AP309,"=4")</f>
        <v>8</v>
      </c>
      <c r="AZ309" s="8">
        <f>COUNTIF(B309:AP309,"=5")</f>
        <v>7</v>
      </c>
    </row>
    <row r="310" spans="1:52" ht="13.5" customHeight="1">
      <c r="A310" s="16" t="s">
        <v>10</v>
      </c>
      <c r="B310">
        <v>5</v>
      </c>
      <c r="C310">
        <v>4</v>
      </c>
      <c r="D310">
        <v>5</v>
      </c>
      <c r="E310">
        <v>4</v>
      </c>
      <c r="F310">
        <v>5</v>
      </c>
      <c r="G310">
        <v>4</v>
      </c>
      <c r="H310">
        <v>4</v>
      </c>
      <c r="I310">
        <v>5</v>
      </c>
      <c r="J310">
        <v>5</v>
      </c>
      <c r="K310">
        <v>5</v>
      </c>
      <c r="L310">
        <v>5</v>
      </c>
      <c r="M310">
        <v>5</v>
      </c>
      <c r="N310">
        <v>5</v>
      </c>
      <c r="O310">
        <v>5</v>
      </c>
      <c r="P310">
        <v>5</v>
      </c>
      <c r="Q310">
        <v>5</v>
      </c>
      <c r="R310">
        <v>5</v>
      </c>
      <c r="S310">
        <v>3</v>
      </c>
      <c r="T310">
        <v>4</v>
      </c>
      <c r="U310">
        <v>5</v>
      </c>
      <c r="V310">
        <v>5</v>
      </c>
      <c r="W310">
        <v>5</v>
      </c>
      <c r="AQ310" s="17">
        <f>SUM(B310:AP310)</f>
        <v>103</v>
      </c>
      <c r="AR310" s="8">
        <f>COUNTA(B310:AP310)</f>
        <v>22</v>
      </c>
      <c r="AS310" s="1">
        <f>AQ310/AR310</f>
        <v>4.68181818181818</v>
      </c>
      <c r="AT310" s="1">
        <f>STDEV(B310:AP310)</f>
        <v>0.56790036318955</v>
      </c>
      <c r="AU310" s="18" t="s">
        <v>11</v>
      </c>
      <c r="AV310" s="8">
        <f>COUNTIF(B310:AP310,"=1")</f>
        <v>0</v>
      </c>
      <c r="AW310" s="8">
        <f>COUNTIF(B310:AP310,"=2")</f>
        <v>0</v>
      </c>
      <c r="AX310" s="8">
        <f>COUNTIF(B310:AP310,"=3")</f>
        <v>1</v>
      </c>
      <c r="AY310" s="8">
        <f>COUNTIF(B310:AP310,"=4")</f>
        <v>5</v>
      </c>
      <c r="AZ310" s="8">
        <f>COUNTIF(B310:AP310,"=5")</f>
        <v>16</v>
      </c>
    </row>
    <row r="311" spans="1:52" ht="13.5" customHeight="1">
      <c r="A311" s="19" t="s">
        <v>12</v>
      </c>
      <c r="B311">
        <v>5</v>
      </c>
      <c r="C311">
        <v>4</v>
      </c>
      <c r="D311">
        <v>5</v>
      </c>
      <c r="E311">
        <v>5</v>
      </c>
      <c r="F311">
        <v>5</v>
      </c>
      <c r="G311">
        <v>4</v>
      </c>
      <c r="H311">
        <v>4</v>
      </c>
      <c r="J311">
        <v>5</v>
      </c>
      <c r="K311">
        <v>5</v>
      </c>
      <c r="L311">
        <v>5</v>
      </c>
      <c r="M311">
        <v>5</v>
      </c>
      <c r="N311">
        <v>5</v>
      </c>
      <c r="O311">
        <v>5</v>
      </c>
      <c r="P311">
        <v>5</v>
      </c>
      <c r="Q311">
        <v>5</v>
      </c>
      <c r="S311">
        <v>3</v>
      </c>
      <c r="T311">
        <v>3</v>
      </c>
      <c r="U311">
        <v>5</v>
      </c>
      <c r="V311">
        <v>5</v>
      </c>
      <c r="W311">
        <v>5</v>
      </c>
      <c r="AQ311" s="20">
        <f>SUM(B311:AP311)</f>
        <v>93</v>
      </c>
      <c r="AR311" s="8">
        <f>COUNTA(B311:AP311)</f>
        <v>20</v>
      </c>
      <c r="AS311" s="1">
        <f>AQ311/AR311</f>
        <v>4.65</v>
      </c>
      <c r="AT311" s="1">
        <f>STDEV(B311:AP311)</f>
        <v>0.670820393249937</v>
      </c>
      <c r="AU311" s="21" t="s">
        <v>13</v>
      </c>
      <c r="AV311" s="8">
        <f>COUNTIF(B311:AP311,"=1")</f>
        <v>0</v>
      </c>
      <c r="AW311" s="8">
        <f>COUNTIF(B311:AP311,"=2")</f>
        <v>0</v>
      </c>
      <c r="AX311" s="8">
        <f>COUNTIF(B311:AP311,"=3")</f>
        <v>2</v>
      </c>
      <c r="AY311" s="8">
        <f>COUNTIF(B311:AP311,"=4")</f>
        <v>3</v>
      </c>
      <c r="AZ311" s="8">
        <f>COUNTIF(B311:AP311,"=5")</f>
        <v>15</v>
      </c>
    </row>
    <row r="312" ht="13.5" customHeight="1">
      <c r="AU312"/>
    </row>
    <row r="313" ht="13.5" customHeight="1">
      <c r="AU313"/>
    </row>
    <row r="314" ht="13.5" customHeight="1">
      <c r="AU314"/>
    </row>
    <row r="315" ht="13.5" customHeight="1">
      <c r="AU315"/>
    </row>
    <row r="316" ht="13.5" customHeight="1">
      <c r="AU316"/>
    </row>
    <row r="317" ht="13.5" customHeight="1">
      <c r="AU317"/>
    </row>
    <row r="318" spans="1:52" ht="13.5" customHeight="1">
      <c r="A318" s="3" t="s">
        <v>36</v>
      </c>
      <c r="AQ318" t="s">
        <v>1</v>
      </c>
      <c r="AR318" t="s">
        <v>2</v>
      </c>
      <c r="AS318" s="1" t="s">
        <v>3</v>
      </c>
      <c r="AT318" s="5" t="s">
        <v>4</v>
      </c>
      <c r="AV318">
        <v>1</v>
      </c>
      <c r="AW318">
        <v>2</v>
      </c>
      <c r="AX318">
        <v>3</v>
      </c>
      <c r="AY318">
        <v>4</v>
      </c>
      <c r="AZ318">
        <v>5</v>
      </c>
    </row>
    <row r="319" spans="1:52" ht="13.5" customHeight="1">
      <c r="A319" s="22" t="s">
        <v>5</v>
      </c>
      <c r="B319">
        <v>3</v>
      </c>
      <c r="C319">
        <v>4</v>
      </c>
      <c r="D319">
        <v>3</v>
      </c>
      <c r="E319">
        <v>3</v>
      </c>
      <c r="F319">
        <v>4</v>
      </c>
      <c r="G319">
        <v>3</v>
      </c>
      <c r="J319">
        <v>3</v>
      </c>
      <c r="K319">
        <v>3</v>
      </c>
      <c r="L319">
        <v>3</v>
      </c>
      <c r="M319">
        <v>3</v>
      </c>
      <c r="N319">
        <v>3</v>
      </c>
      <c r="O319">
        <v>3</v>
      </c>
      <c r="P319">
        <v>3</v>
      </c>
      <c r="Q319">
        <v>3</v>
      </c>
      <c r="R319">
        <v>3</v>
      </c>
      <c r="S319">
        <v>3</v>
      </c>
      <c r="T319">
        <v>3</v>
      </c>
      <c r="U319">
        <v>3</v>
      </c>
      <c r="V319">
        <v>4</v>
      </c>
      <c r="W319">
        <v>3</v>
      </c>
      <c r="AQ319" s="7">
        <f>SUM(B319:AP319)</f>
        <v>63</v>
      </c>
      <c r="AR319" s="8">
        <f>COUNTA(B319:AP319)</f>
        <v>20</v>
      </c>
      <c r="AS319" s="1">
        <f>AQ319/AR319</f>
        <v>3.15</v>
      </c>
      <c r="AT319" s="1">
        <f>STDEV(B319:AP319)</f>
        <v>0.36634754853252305</v>
      </c>
      <c r="AU319" s="9" t="s">
        <v>5</v>
      </c>
      <c r="AV319" s="8">
        <f>COUNTIF(B319:AP319,"=1")</f>
        <v>0</v>
      </c>
      <c r="AW319" s="8">
        <f>COUNTIF(B319:AP319,"=2")</f>
        <v>0</v>
      </c>
      <c r="AX319" s="8">
        <f>COUNTIF(B319:AP319,"=3")</f>
        <v>17</v>
      </c>
      <c r="AY319" s="8">
        <f>COUNTIF(B319:AP319,"=4")</f>
        <v>3</v>
      </c>
      <c r="AZ319" s="8">
        <f>COUNTIF(B319:AP319,"=5")</f>
        <v>0</v>
      </c>
    </row>
    <row r="320" spans="1:52" ht="13.5" customHeight="1">
      <c r="A320" s="10" t="s">
        <v>6</v>
      </c>
      <c r="B320">
        <v>3</v>
      </c>
      <c r="C320">
        <v>4</v>
      </c>
      <c r="D320">
        <v>5</v>
      </c>
      <c r="E320">
        <v>5</v>
      </c>
      <c r="F320">
        <v>3</v>
      </c>
      <c r="G320">
        <v>5</v>
      </c>
      <c r="J320">
        <v>4</v>
      </c>
      <c r="K320">
        <v>4</v>
      </c>
      <c r="L320">
        <v>5</v>
      </c>
      <c r="M320">
        <v>5</v>
      </c>
      <c r="N320">
        <v>5</v>
      </c>
      <c r="O320">
        <v>5</v>
      </c>
      <c r="P320">
        <v>5</v>
      </c>
      <c r="Q320">
        <v>4</v>
      </c>
      <c r="R320">
        <v>5</v>
      </c>
      <c r="S320">
        <v>5</v>
      </c>
      <c r="T320">
        <v>4</v>
      </c>
      <c r="U320">
        <v>5</v>
      </c>
      <c r="V320">
        <v>5</v>
      </c>
      <c r="W320">
        <v>5</v>
      </c>
      <c r="AQ320" s="11">
        <f>SUM(B320:AP320)</f>
        <v>91</v>
      </c>
      <c r="AR320" s="8">
        <f>COUNTA(B320:AP320)</f>
        <v>20</v>
      </c>
      <c r="AS320" s="1">
        <f>AQ320/AR320</f>
        <v>4.55</v>
      </c>
      <c r="AT320" s="1">
        <f>STDEV(B320:AP320)</f>
        <v>0.68633274115326</v>
      </c>
      <c r="AU320" s="12" t="s">
        <v>7</v>
      </c>
      <c r="AV320" s="8">
        <f>COUNTIF(B320:AP320,"=1")</f>
        <v>0</v>
      </c>
      <c r="AW320" s="8">
        <f>COUNTIF(B320:AP320,"=2")</f>
        <v>0</v>
      </c>
      <c r="AX320" s="8">
        <f>COUNTIF(B320:AP320,"=3")</f>
        <v>2</v>
      </c>
      <c r="AY320" s="8">
        <f>COUNTIF(B320:AP320,"=4")</f>
        <v>5</v>
      </c>
      <c r="AZ320" s="8">
        <f>COUNTIF(B320:AP320,"=5")</f>
        <v>13</v>
      </c>
    </row>
    <row r="321" spans="1:52" ht="13.5" customHeight="1">
      <c r="A321" s="13" t="s">
        <v>8</v>
      </c>
      <c r="B321">
        <v>3</v>
      </c>
      <c r="C321">
        <v>4</v>
      </c>
      <c r="D321">
        <v>5</v>
      </c>
      <c r="E321">
        <v>5</v>
      </c>
      <c r="F321">
        <v>3</v>
      </c>
      <c r="G321">
        <v>4</v>
      </c>
      <c r="J321">
        <v>4</v>
      </c>
      <c r="K321">
        <v>3</v>
      </c>
      <c r="L321">
        <v>5</v>
      </c>
      <c r="M321">
        <v>5</v>
      </c>
      <c r="N321">
        <v>5</v>
      </c>
      <c r="O321">
        <v>5</v>
      </c>
      <c r="P321">
        <v>5</v>
      </c>
      <c r="Q321">
        <v>4</v>
      </c>
      <c r="R321">
        <v>3</v>
      </c>
      <c r="S321">
        <v>4</v>
      </c>
      <c r="T321">
        <v>5</v>
      </c>
      <c r="U321">
        <v>5</v>
      </c>
      <c r="V321">
        <v>5</v>
      </c>
      <c r="W321">
        <v>5</v>
      </c>
      <c r="AQ321" s="14">
        <f>SUM(B321:AP321)</f>
        <v>87</v>
      </c>
      <c r="AR321" s="8">
        <f>COUNTA(B321:AP321)</f>
        <v>20</v>
      </c>
      <c r="AS321" s="1">
        <f>AQ321/AR321</f>
        <v>4.35</v>
      </c>
      <c r="AT321" s="1">
        <f>STDEV(B321:AP321)</f>
        <v>0.8127277008872491</v>
      </c>
      <c r="AU321" s="15" t="s">
        <v>9</v>
      </c>
      <c r="AV321" s="8">
        <f>COUNTIF(B321:AP321,"=1")</f>
        <v>0</v>
      </c>
      <c r="AW321" s="8">
        <f>COUNTIF(B321:AP321,"=2")</f>
        <v>0</v>
      </c>
      <c r="AX321" s="8">
        <f>COUNTIF(B321:AP321,"=3")</f>
        <v>4</v>
      </c>
      <c r="AY321" s="8">
        <f>COUNTIF(B321:AP321,"=4")</f>
        <v>5</v>
      </c>
      <c r="AZ321" s="8">
        <f>COUNTIF(B321:AP321,"=5")</f>
        <v>11</v>
      </c>
    </row>
    <row r="322" spans="1:52" ht="13.5" customHeight="1">
      <c r="A322" s="16" t="s">
        <v>10</v>
      </c>
      <c r="B322">
        <v>4</v>
      </c>
      <c r="C322">
        <v>4</v>
      </c>
      <c r="D322">
        <v>5</v>
      </c>
      <c r="E322">
        <v>5</v>
      </c>
      <c r="F322">
        <v>4</v>
      </c>
      <c r="G322">
        <v>5</v>
      </c>
      <c r="J322">
        <v>4</v>
      </c>
      <c r="K322">
        <v>3</v>
      </c>
      <c r="L322">
        <v>5</v>
      </c>
      <c r="M322">
        <v>5</v>
      </c>
      <c r="N322">
        <v>5</v>
      </c>
      <c r="O322">
        <v>5</v>
      </c>
      <c r="P322">
        <v>5</v>
      </c>
      <c r="Q322">
        <v>4</v>
      </c>
      <c r="R322">
        <v>5</v>
      </c>
      <c r="S322">
        <v>4</v>
      </c>
      <c r="T322">
        <v>5</v>
      </c>
      <c r="U322">
        <v>5</v>
      </c>
      <c r="V322">
        <v>5</v>
      </c>
      <c r="W322">
        <v>5</v>
      </c>
      <c r="AQ322" s="17">
        <f>SUM(B322:AP322)</f>
        <v>92</v>
      </c>
      <c r="AR322" s="8">
        <f>COUNTA(B322:AP322)</f>
        <v>20</v>
      </c>
      <c r="AS322" s="1">
        <f>AQ322/AR322</f>
        <v>4.6</v>
      </c>
      <c r="AT322" s="1">
        <f>STDEV(B322:AP322)</f>
        <v>0.5982430416161191</v>
      </c>
      <c r="AU322" s="18" t="s">
        <v>11</v>
      </c>
      <c r="AV322" s="8">
        <f>COUNTIF(B322:AP322,"=1")</f>
        <v>0</v>
      </c>
      <c r="AW322" s="8">
        <f>COUNTIF(B322:AP322,"=2")</f>
        <v>0</v>
      </c>
      <c r="AX322" s="8">
        <f>COUNTIF(B322:AP322,"=3")</f>
        <v>1</v>
      </c>
      <c r="AY322" s="8">
        <f>COUNTIF(B322:AP322,"=4")</f>
        <v>6</v>
      </c>
      <c r="AZ322" s="8">
        <f>COUNTIF(B322:AP322,"=5")</f>
        <v>13</v>
      </c>
    </row>
    <row r="323" spans="1:52" ht="13.5" customHeight="1">
      <c r="A323" s="19" t="s">
        <v>12</v>
      </c>
      <c r="B323">
        <v>4</v>
      </c>
      <c r="C323">
        <v>4</v>
      </c>
      <c r="D323">
        <v>5</v>
      </c>
      <c r="E323">
        <v>5</v>
      </c>
      <c r="F323">
        <v>4</v>
      </c>
      <c r="G323">
        <v>5</v>
      </c>
      <c r="J323">
        <v>4</v>
      </c>
      <c r="K323">
        <v>3</v>
      </c>
      <c r="L323">
        <v>5</v>
      </c>
      <c r="M323">
        <v>5</v>
      </c>
      <c r="N323">
        <v>5</v>
      </c>
      <c r="O323">
        <v>5</v>
      </c>
      <c r="P323">
        <v>5</v>
      </c>
      <c r="Q323">
        <v>4</v>
      </c>
      <c r="R323">
        <v>5</v>
      </c>
      <c r="S323">
        <v>4</v>
      </c>
      <c r="T323">
        <v>5</v>
      </c>
      <c r="U323">
        <v>5</v>
      </c>
      <c r="V323">
        <v>5</v>
      </c>
      <c r="W323">
        <v>5</v>
      </c>
      <c r="AQ323" s="20">
        <f>SUM(B323:AP323)</f>
        <v>92</v>
      </c>
      <c r="AR323" s="8">
        <f>COUNTA(B323:AP323)</f>
        <v>20</v>
      </c>
      <c r="AS323" s="1">
        <f>AQ323/AR323</f>
        <v>4.6</v>
      </c>
      <c r="AT323" s="1">
        <f>STDEV(B323:AP323)</f>
        <v>0.5982430416161191</v>
      </c>
      <c r="AU323" s="21" t="s">
        <v>13</v>
      </c>
      <c r="AV323" s="8">
        <f>COUNTIF(B323:AP323,"=1")</f>
        <v>0</v>
      </c>
      <c r="AW323" s="8">
        <f>COUNTIF(B323:AP323,"=2")</f>
        <v>0</v>
      </c>
      <c r="AX323" s="8">
        <f>COUNTIF(B323:AP323,"=3")</f>
        <v>1</v>
      </c>
      <c r="AY323" s="8">
        <f>COUNTIF(B323:AP323,"=4")</f>
        <v>6</v>
      </c>
      <c r="AZ323" s="8">
        <f>COUNTIF(B323:AP323,"=5")</f>
        <v>13</v>
      </c>
    </row>
    <row r="324" ht="13.5" customHeight="1">
      <c r="AU324"/>
    </row>
    <row r="325" ht="13.5" customHeight="1">
      <c r="AU325"/>
    </row>
    <row r="326" ht="13.5" customHeight="1">
      <c r="AU326"/>
    </row>
    <row r="327" ht="13.5" customHeight="1">
      <c r="AU327"/>
    </row>
    <row r="328" ht="13.5" customHeight="1">
      <c r="AU328"/>
    </row>
    <row r="329" ht="13.5" customHeight="1">
      <c r="AU329"/>
    </row>
    <row r="330" spans="1:52" ht="13.5" customHeight="1">
      <c r="A330" s="3" t="s">
        <v>37</v>
      </c>
      <c r="AQ330" t="s">
        <v>1</v>
      </c>
      <c r="AR330" t="s">
        <v>2</v>
      </c>
      <c r="AS330" s="1" t="s">
        <v>3</v>
      </c>
      <c r="AT330" s="5" t="s">
        <v>4</v>
      </c>
      <c r="AV330">
        <v>1</v>
      </c>
      <c r="AW330">
        <v>2</v>
      </c>
      <c r="AX330">
        <v>3</v>
      </c>
      <c r="AY330">
        <v>4</v>
      </c>
      <c r="AZ330">
        <v>5</v>
      </c>
    </row>
    <row r="331" spans="1:52" ht="13.5" customHeight="1">
      <c r="A331" s="22" t="s">
        <v>5</v>
      </c>
      <c r="B331">
        <v>4</v>
      </c>
      <c r="C331">
        <v>5</v>
      </c>
      <c r="D331">
        <v>3</v>
      </c>
      <c r="E331">
        <v>3</v>
      </c>
      <c r="F331">
        <v>3</v>
      </c>
      <c r="G331">
        <v>3</v>
      </c>
      <c r="H331">
        <v>3</v>
      </c>
      <c r="I331">
        <v>3</v>
      </c>
      <c r="J331">
        <v>3</v>
      </c>
      <c r="K331">
        <v>3</v>
      </c>
      <c r="L331">
        <v>3</v>
      </c>
      <c r="M331">
        <v>3</v>
      </c>
      <c r="N331">
        <v>3</v>
      </c>
      <c r="O331">
        <v>3</v>
      </c>
      <c r="P331">
        <v>3</v>
      </c>
      <c r="Q331">
        <v>3</v>
      </c>
      <c r="R331">
        <v>4</v>
      </c>
      <c r="S331">
        <v>4</v>
      </c>
      <c r="T331">
        <v>3</v>
      </c>
      <c r="U331">
        <v>3</v>
      </c>
      <c r="V331">
        <v>4</v>
      </c>
      <c r="W331">
        <v>3</v>
      </c>
      <c r="AQ331" s="7">
        <f>SUM(B331:AP331)</f>
        <v>72</v>
      </c>
      <c r="AR331" s="8">
        <f>COUNTA(B331:AP331)</f>
        <v>22</v>
      </c>
      <c r="AS331" s="1">
        <f>AQ331/AR331</f>
        <v>3.27272727272727</v>
      </c>
      <c r="AT331" s="1">
        <f>STDEV(B331:AP331)</f>
        <v>0.55048188256318</v>
      </c>
      <c r="AU331" s="9" t="s">
        <v>5</v>
      </c>
      <c r="AV331" s="8">
        <f>COUNTIF(B331:AP331,"=1")</f>
        <v>0</v>
      </c>
      <c r="AW331" s="8">
        <f>COUNTIF(B331:AP331,"=2")</f>
        <v>0</v>
      </c>
      <c r="AX331" s="8">
        <f>COUNTIF(B331:AP331,"=3")</f>
        <v>17</v>
      </c>
      <c r="AY331" s="8">
        <f>COUNTIF(B331:AP331,"=4")</f>
        <v>4</v>
      </c>
      <c r="AZ331" s="8">
        <f>COUNTIF(B331:AP331,"=5")</f>
        <v>1</v>
      </c>
    </row>
    <row r="332" spans="1:52" ht="13.5" customHeight="1">
      <c r="A332" s="10" t="s">
        <v>6</v>
      </c>
      <c r="B332">
        <v>4</v>
      </c>
      <c r="C332">
        <v>4</v>
      </c>
      <c r="D332">
        <v>5</v>
      </c>
      <c r="E332">
        <v>5</v>
      </c>
      <c r="F332">
        <v>5</v>
      </c>
      <c r="G332">
        <v>4</v>
      </c>
      <c r="H332">
        <v>5</v>
      </c>
      <c r="I332">
        <v>4</v>
      </c>
      <c r="J332">
        <v>4</v>
      </c>
      <c r="K332">
        <v>4</v>
      </c>
      <c r="L332">
        <v>5</v>
      </c>
      <c r="M332">
        <v>4</v>
      </c>
      <c r="N332">
        <v>5</v>
      </c>
      <c r="O332">
        <v>5</v>
      </c>
      <c r="P332">
        <v>5</v>
      </c>
      <c r="Q332">
        <v>4</v>
      </c>
      <c r="R332">
        <v>5</v>
      </c>
      <c r="S332">
        <v>3</v>
      </c>
      <c r="T332">
        <v>5</v>
      </c>
      <c r="U332">
        <v>5</v>
      </c>
      <c r="V332">
        <v>5</v>
      </c>
      <c r="W332">
        <v>5</v>
      </c>
      <c r="AQ332" s="11">
        <f>SUM(B332:AP332)</f>
        <v>100</v>
      </c>
      <c r="AR332" s="8">
        <f>COUNTA(B332:AP332)</f>
        <v>22</v>
      </c>
      <c r="AS332" s="1">
        <f>AQ332/AR332</f>
        <v>4.54545454545455</v>
      </c>
      <c r="AT332" s="1">
        <f>STDEV(B332:AP332)</f>
        <v>0.595800600015101</v>
      </c>
      <c r="AU332" s="12" t="s">
        <v>7</v>
      </c>
      <c r="AV332" s="8">
        <f>COUNTIF(B332:AP332,"=1")</f>
        <v>0</v>
      </c>
      <c r="AW332" s="8">
        <f>COUNTIF(B332:AP332,"=2")</f>
        <v>0</v>
      </c>
      <c r="AX332" s="8">
        <f>COUNTIF(B332:AP332,"=3")</f>
        <v>1</v>
      </c>
      <c r="AY332" s="8">
        <f>COUNTIF(B332:AP332,"=4")</f>
        <v>8</v>
      </c>
      <c r="AZ332" s="8">
        <f>COUNTIF(B332:AP332,"=5")</f>
        <v>13</v>
      </c>
    </row>
    <row r="333" spans="1:52" ht="13.5" customHeight="1">
      <c r="A333" s="13" t="s">
        <v>8</v>
      </c>
      <c r="B333">
        <v>3</v>
      </c>
      <c r="C333">
        <v>4</v>
      </c>
      <c r="D333">
        <v>5</v>
      </c>
      <c r="E333">
        <v>5</v>
      </c>
      <c r="F333">
        <v>4</v>
      </c>
      <c r="G333">
        <v>3</v>
      </c>
      <c r="H333">
        <v>5</v>
      </c>
      <c r="I333">
        <v>4</v>
      </c>
      <c r="J333">
        <v>4</v>
      </c>
      <c r="K333">
        <v>3</v>
      </c>
      <c r="L333">
        <v>5</v>
      </c>
      <c r="M333">
        <v>4</v>
      </c>
      <c r="N333">
        <v>5</v>
      </c>
      <c r="O333">
        <v>5</v>
      </c>
      <c r="P333">
        <v>5</v>
      </c>
      <c r="Q333">
        <v>5</v>
      </c>
      <c r="R333">
        <v>3</v>
      </c>
      <c r="S333">
        <v>2</v>
      </c>
      <c r="T333">
        <v>4</v>
      </c>
      <c r="U333">
        <v>4</v>
      </c>
      <c r="V333">
        <v>5</v>
      </c>
      <c r="W333">
        <v>5</v>
      </c>
      <c r="AQ333" s="14">
        <f>SUM(B333:AP333)</f>
        <v>92</v>
      </c>
      <c r="AR333" s="8">
        <f>COUNTA(B333:AP333)</f>
        <v>22</v>
      </c>
      <c r="AS333" s="1">
        <f>AQ333/AR333</f>
        <v>4.18181818181818</v>
      </c>
      <c r="AT333" s="1">
        <f>STDEV(B333:AP333)</f>
        <v>0.906923823984585</v>
      </c>
      <c r="AU333" s="15" t="s">
        <v>9</v>
      </c>
      <c r="AV333" s="8">
        <f>COUNTIF(B333:AP333,"=1")</f>
        <v>0</v>
      </c>
      <c r="AW333" s="8">
        <f>COUNTIF(B333:AP333,"=2")</f>
        <v>1</v>
      </c>
      <c r="AX333" s="8">
        <f>COUNTIF(B333:AP333,"=3")</f>
        <v>4</v>
      </c>
      <c r="AY333" s="8">
        <f>COUNTIF(B333:AP333,"=4")</f>
        <v>7</v>
      </c>
      <c r="AZ333" s="8">
        <f>COUNTIF(B333:AP333,"=5")</f>
        <v>10</v>
      </c>
    </row>
    <row r="334" spans="1:52" ht="13.5" customHeight="1">
      <c r="A334" s="16" t="s">
        <v>10</v>
      </c>
      <c r="B334">
        <v>4</v>
      </c>
      <c r="C334">
        <v>4</v>
      </c>
      <c r="D334">
        <v>5</v>
      </c>
      <c r="E334">
        <v>5</v>
      </c>
      <c r="F334">
        <v>5</v>
      </c>
      <c r="G334">
        <v>4</v>
      </c>
      <c r="H334">
        <v>5</v>
      </c>
      <c r="I334">
        <v>5</v>
      </c>
      <c r="J334">
        <v>5</v>
      </c>
      <c r="K334">
        <v>4</v>
      </c>
      <c r="L334">
        <v>5</v>
      </c>
      <c r="M334">
        <v>5</v>
      </c>
      <c r="N334">
        <v>5</v>
      </c>
      <c r="O334">
        <v>5</v>
      </c>
      <c r="P334">
        <v>5</v>
      </c>
      <c r="Q334">
        <v>5</v>
      </c>
      <c r="R334">
        <v>5</v>
      </c>
      <c r="S334">
        <v>3</v>
      </c>
      <c r="T334">
        <v>5</v>
      </c>
      <c r="U334">
        <v>5</v>
      </c>
      <c r="V334">
        <v>5</v>
      </c>
      <c r="W334">
        <v>5</v>
      </c>
      <c r="AQ334" s="17">
        <f>SUM(B334:AP334)</f>
        <v>104</v>
      </c>
      <c r="AR334" s="8">
        <f>COUNTA(B334:AP334)</f>
        <v>22</v>
      </c>
      <c r="AS334" s="1">
        <f>AQ334/AR334</f>
        <v>4.72727272727273</v>
      </c>
      <c r="AT334" s="1">
        <f>STDEV(B334:AP334)</f>
        <v>0.55048188256318</v>
      </c>
      <c r="AU334" s="18" t="s">
        <v>11</v>
      </c>
      <c r="AV334" s="8">
        <f>COUNTIF(B334:AP334,"=1")</f>
        <v>0</v>
      </c>
      <c r="AW334" s="8">
        <f>COUNTIF(B334:AP334,"=2")</f>
        <v>0</v>
      </c>
      <c r="AX334" s="8">
        <f>COUNTIF(B334:AP334,"=3")</f>
        <v>1</v>
      </c>
      <c r="AY334" s="8">
        <f>COUNTIF(B334:AP334,"=4")</f>
        <v>4</v>
      </c>
      <c r="AZ334" s="8">
        <f>COUNTIF(B334:AP334,"=5")</f>
        <v>17</v>
      </c>
    </row>
    <row r="335" spans="1:52" ht="13.5" customHeight="1">
      <c r="A335" s="19" t="s">
        <v>12</v>
      </c>
      <c r="B335">
        <v>3</v>
      </c>
      <c r="C335">
        <v>4</v>
      </c>
      <c r="D335">
        <v>5</v>
      </c>
      <c r="E335">
        <v>5</v>
      </c>
      <c r="F335">
        <v>5</v>
      </c>
      <c r="G335">
        <v>4</v>
      </c>
      <c r="H335">
        <v>5</v>
      </c>
      <c r="I335">
        <v>5</v>
      </c>
      <c r="J335">
        <v>4</v>
      </c>
      <c r="K335">
        <v>4</v>
      </c>
      <c r="L335">
        <v>5</v>
      </c>
      <c r="M335">
        <v>5</v>
      </c>
      <c r="N335">
        <v>5</v>
      </c>
      <c r="O335">
        <v>5</v>
      </c>
      <c r="P335">
        <v>5</v>
      </c>
      <c r="Q335">
        <v>4</v>
      </c>
      <c r="R335">
        <v>5</v>
      </c>
      <c r="S335">
        <v>3</v>
      </c>
      <c r="T335">
        <v>5</v>
      </c>
      <c r="U335">
        <v>5</v>
      </c>
      <c r="V335">
        <v>5</v>
      </c>
      <c r="W335">
        <v>5</v>
      </c>
      <c r="AQ335" s="20">
        <f>SUM(B335:AP335)</f>
        <v>101</v>
      </c>
      <c r="AR335" s="8">
        <f>COUNTA(B335:AP335)</f>
        <v>22</v>
      </c>
      <c r="AS335" s="1">
        <f>AQ335/AR335</f>
        <v>4.59090909090909</v>
      </c>
      <c r="AT335" s="1">
        <f>STDEV(B335:AP335)</f>
        <v>0.666125321334465</v>
      </c>
      <c r="AU335" s="21" t="s">
        <v>13</v>
      </c>
      <c r="AV335" s="8">
        <f>COUNTIF(B335:AP335,"=1")</f>
        <v>0</v>
      </c>
      <c r="AW335" s="8">
        <f>COUNTIF(B335:AP335,"=2")</f>
        <v>0</v>
      </c>
      <c r="AX335" s="8">
        <f>COUNTIF(B335:AP335,"=3")</f>
        <v>2</v>
      </c>
      <c r="AY335" s="8">
        <f>COUNTIF(B335:AP335,"=4")</f>
        <v>5</v>
      </c>
      <c r="AZ335" s="8">
        <f>COUNTIF(B335:AP335,"=5")</f>
        <v>15</v>
      </c>
    </row>
    <row r="336" ht="13.5" customHeight="1">
      <c r="AU336"/>
    </row>
    <row r="337" ht="13.5" customHeight="1">
      <c r="AU337"/>
    </row>
    <row r="338" ht="13.5" customHeight="1">
      <c r="AU338"/>
    </row>
    <row r="339" ht="13.5" customHeight="1">
      <c r="AU339"/>
    </row>
    <row r="340" ht="13.5" customHeight="1">
      <c r="AU340"/>
    </row>
    <row r="341" ht="13.5" customHeight="1">
      <c r="AU341"/>
    </row>
    <row r="342" ht="13.5" customHeight="1">
      <c r="AU342"/>
    </row>
    <row r="343" spans="1:52" ht="13.5" customHeight="1">
      <c r="A343" s="3" t="s">
        <v>38</v>
      </c>
      <c r="AQ343" t="s">
        <v>1</v>
      </c>
      <c r="AR343" t="s">
        <v>2</v>
      </c>
      <c r="AS343" s="1" t="s">
        <v>3</v>
      </c>
      <c r="AT343" s="5" t="s">
        <v>4</v>
      </c>
      <c r="AV343">
        <v>1</v>
      </c>
      <c r="AW343">
        <v>2</v>
      </c>
      <c r="AX343">
        <v>3</v>
      </c>
      <c r="AY343">
        <v>4</v>
      </c>
      <c r="AZ343">
        <v>5</v>
      </c>
    </row>
    <row r="344" spans="1:52" ht="13.5" customHeight="1">
      <c r="A344" s="22" t="s">
        <v>5</v>
      </c>
      <c r="B344">
        <v>3</v>
      </c>
      <c r="C344">
        <v>5</v>
      </c>
      <c r="D344">
        <v>3</v>
      </c>
      <c r="E344">
        <v>3</v>
      </c>
      <c r="F344">
        <v>3</v>
      </c>
      <c r="G344">
        <v>3</v>
      </c>
      <c r="H344">
        <v>3</v>
      </c>
      <c r="I344">
        <v>3</v>
      </c>
      <c r="J344">
        <v>3</v>
      </c>
      <c r="K344">
        <v>3</v>
      </c>
      <c r="L344">
        <v>3</v>
      </c>
      <c r="M344">
        <v>3</v>
      </c>
      <c r="N344">
        <v>3</v>
      </c>
      <c r="O344">
        <v>3</v>
      </c>
      <c r="P344">
        <v>3</v>
      </c>
      <c r="Q344">
        <v>3</v>
      </c>
      <c r="R344">
        <v>3</v>
      </c>
      <c r="S344">
        <v>3</v>
      </c>
      <c r="T344">
        <v>3</v>
      </c>
      <c r="U344">
        <v>3</v>
      </c>
      <c r="V344">
        <v>4</v>
      </c>
      <c r="W344">
        <v>3</v>
      </c>
      <c r="AQ344" s="7">
        <f>SUM(B344:AP344)</f>
        <v>69</v>
      </c>
      <c r="AR344" s="8">
        <f>COUNTA(B344:AP344)</f>
        <v>22</v>
      </c>
      <c r="AS344" s="1">
        <f>AQ344/AR344</f>
        <v>3.13636363636364</v>
      </c>
      <c r="AT344" s="1">
        <f>STDEV(B344:AP344)</f>
        <v>0.46756252909607604</v>
      </c>
      <c r="AU344" s="9" t="s">
        <v>5</v>
      </c>
      <c r="AV344" s="8">
        <f>COUNTIF(B344:AP344,"=1")</f>
        <v>0</v>
      </c>
      <c r="AW344" s="8">
        <f>COUNTIF(B344:AP344,"=2")</f>
        <v>0</v>
      </c>
      <c r="AX344" s="8">
        <f>COUNTIF(B344:AP344,"=3")</f>
        <v>20</v>
      </c>
      <c r="AY344" s="8">
        <f>COUNTIF(B344:AP344,"=4")</f>
        <v>1</v>
      </c>
      <c r="AZ344" s="8">
        <f>COUNTIF(B344:AP344,"=5")</f>
        <v>1</v>
      </c>
    </row>
    <row r="345" spans="1:52" ht="13.5" customHeight="1">
      <c r="A345" s="10" t="s">
        <v>6</v>
      </c>
      <c r="B345">
        <v>4</v>
      </c>
      <c r="C345">
        <v>4</v>
      </c>
      <c r="D345">
        <v>5</v>
      </c>
      <c r="E345">
        <v>4</v>
      </c>
      <c r="F345">
        <v>4</v>
      </c>
      <c r="G345">
        <v>4</v>
      </c>
      <c r="H345">
        <v>5</v>
      </c>
      <c r="I345">
        <v>5</v>
      </c>
      <c r="J345">
        <v>5</v>
      </c>
      <c r="K345">
        <v>4</v>
      </c>
      <c r="L345">
        <v>4</v>
      </c>
      <c r="M345">
        <v>4</v>
      </c>
      <c r="N345">
        <v>5</v>
      </c>
      <c r="O345">
        <v>4</v>
      </c>
      <c r="P345">
        <v>4</v>
      </c>
      <c r="Q345">
        <v>4</v>
      </c>
      <c r="R345">
        <v>4</v>
      </c>
      <c r="S345">
        <v>4</v>
      </c>
      <c r="T345">
        <v>4</v>
      </c>
      <c r="U345">
        <v>5</v>
      </c>
      <c r="V345">
        <v>5</v>
      </c>
      <c r="W345">
        <v>5</v>
      </c>
      <c r="AQ345" s="11">
        <f>SUM(B345:AP345)</f>
        <v>96</v>
      </c>
      <c r="AR345" s="8">
        <f>COUNTA(B345:AP345)</f>
        <v>22</v>
      </c>
      <c r="AS345" s="1">
        <f>AQ345/AR345</f>
        <v>4.36363636363636</v>
      </c>
      <c r="AT345" s="1">
        <f>STDEV(B345:AP345)</f>
        <v>0.49236596391733106</v>
      </c>
      <c r="AU345" s="12" t="s">
        <v>7</v>
      </c>
      <c r="AV345" s="8">
        <f>COUNTIF(B345:AP345,"=1")</f>
        <v>0</v>
      </c>
      <c r="AW345" s="8">
        <f>COUNTIF(B345:AP345,"=2")</f>
        <v>0</v>
      </c>
      <c r="AX345" s="8">
        <f>COUNTIF(B345:AP345,"=3")</f>
        <v>0</v>
      </c>
      <c r="AY345" s="8">
        <f>COUNTIF(B345:AP345,"=4")</f>
        <v>14</v>
      </c>
      <c r="AZ345" s="8">
        <f>COUNTIF(B345:AP345,"=5")</f>
        <v>8</v>
      </c>
    </row>
    <row r="346" spans="1:52" ht="13.5" customHeight="1">
      <c r="A346" s="13" t="s">
        <v>8</v>
      </c>
      <c r="B346">
        <v>4</v>
      </c>
      <c r="C346">
        <v>5</v>
      </c>
      <c r="D346">
        <v>5</v>
      </c>
      <c r="E346">
        <v>4</v>
      </c>
      <c r="F346">
        <v>4</v>
      </c>
      <c r="G346">
        <v>3</v>
      </c>
      <c r="H346">
        <v>5</v>
      </c>
      <c r="I346">
        <v>4</v>
      </c>
      <c r="J346">
        <v>4</v>
      </c>
      <c r="K346">
        <v>4</v>
      </c>
      <c r="L346">
        <v>3</v>
      </c>
      <c r="M346">
        <v>4</v>
      </c>
      <c r="N346">
        <v>5</v>
      </c>
      <c r="O346">
        <v>4</v>
      </c>
      <c r="P346">
        <v>4</v>
      </c>
      <c r="Q346">
        <v>3</v>
      </c>
      <c r="R346">
        <v>3</v>
      </c>
      <c r="S346">
        <v>2</v>
      </c>
      <c r="T346">
        <v>4</v>
      </c>
      <c r="U346">
        <v>5</v>
      </c>
      <c r="V346">
        <v>5</v>
      </c>
      <c r="W346">
        <v>4</v>
      </c>
      <c r="AQ346" s="14">
        <f>SUM(B346:AP346)</f>
        <v>88</v>
      </c>
      <c r="AR346" s="8">
        <f>COUNTA(B346:AP346)</f>
        <v>22</v>
      </c>
      <c r="AS346" s="1">
        <f>AQ346/AR346</f>
        <v>4</v>
      </c>
      <c r="AT346" s="1">
        <f>STDEV(B346:AP346)</f>
        <v>0.816496580927726</v>
      </c>
      <c r="AU346" s="15" t="s">
        <v>9</v>
      </c>
      <c r="AV346" s="8">
        <f>COUNTIF(B346:AP346,"=1")</f>
        <v>0</v>
      </c>
      <c r="AW346" s="8">
        <f>COUNTIF(B346:AP346,"=2")</f>
        <v>1</v>
      </c>
      <c r="AX346" s="8">
        <f>COUNTIF(B346:AP346,"=3")</f>
        <v>4</v>
      </c>
      <c r="AY346" s="8">
        <f>COUNTIF(B346:AP346,"=4")</f>
        <v>11</v>
      </c>
      <c r="AZ346" s="8">
        <f>COUNTIF(B346:AP346,"=5")</f>
        <v>6</v>
      </c>
    </row>
    <row r="347" spans="1:52" ht="13.5" customHeight="1">
      <c r="A347" s="16" t="s">
        <v>10</v>
      </c>
      <c r="B347">
        <v>5</v>
      </c>
      <c r="C347">
        <v>5</v>
      </c>
      <c r="D347">
        <v>5</v>
      </c>
      <c r="E347">
        <v>4</v>
      </c>
      <c r="F347">
        <v>5</v>
      </c>
      <c r="G347">
        <v>5</v>
      </c>
      <c r="H347">
        <v>5</v>
      </c>
      <c r="I347">
        <v>4</v>
      </c>
      <c r="J347">
        <v>5</v>
      </c>
      <c r="K347">
        <v>4</v>
      </c>
      <c r="L347">
        <v>5</v>
      </c>
      <c r="M347">
        <v>4</v>
      </c>
      <c r="N347">
        <v>5</v>
      </c>
      <c r="O347">
        <v>5</v>
      </c>
      <c r="P347">
        <v>5</v>
      </c>
      <c r="Q347">
        <v>4</v>
      </c>
      <c r="R347">
        <v>4</v>
      </c>
      <c r="S347">
        <v>3</v>
      </c>
      <c r="T347">
        <v>4</v>
      </c>
      <c r="U347">
        <v>5</v>
      </c>
      <c r="V347">
        <v>5</v>
      </c>
      <c r="W347">
        <v>5</v>
      </c>
      <c r="AQ347" s="17">
        <f>SUM(B347:AP347)</f>
        <v>101</v>
      </c>
      <c r="AR347" s="8">
        <f>COUNTA(B347:AP347)</f>
        <v>22</v>
      </c>
      <c r="AS347" s="1">
        <f>AQ347/AR347</f>
        <v>4.59090909090909</v>
      </c>
      <c r="AT347" s="1">
        <f>STDEV(B347:AP347)</f>
        <v>0.5903260526902471</v>
      </c>
      <c r="AU347" s="18" t="s">
        <v>11</v>
      </c>
      <c r="AV347" s="8">
        <f>COUNTIF(B347:AP347,"=1")</f>
        <v>0</v>
      </c>
      <c r="AW347" s="8">
        <f>COUNTIF(B347:AP347,"=2")</f>
        <v>0</v>
      </c>
      <c r="AX347" s="8">
        <f>COUNTIF(B347:AP347,"=3")</f>
        <v>1</v>
      </c>
      <c r="AY347" s="8">
        <f>COUNTIF(B347:AP347,"=4")</f>
        <v>7</v>
      </c>
      <c r="AZ347" s="8">
        <f>COUNTIF(B347:AP347,"=5")</f>
        <v>14</v>
      </c>
    </row>
    <row r="348" spans="1:52" ht="13.5" customHeight="1">
      <c r="A348" s="19" t="s">
        <v>12</v>
      </c>
      <c r="B348">
        <v>4</v>
      </c>
      <c r="C348">
        <v>5</v>
      </c>
      <c r="D348">
        <v>5</v>
      </c>
      <c r="E348">
        <v>5</v>
      </c>
      <c r="F348">
        <v>4</v>
      </c>
      <c r="G348">
        <v>5</v>
      </c>
      <c r="H348">
        <v>5</v>
      </c>
      <c r="I348">
        <v>4</v>
      </c>
      <c r="J348">
        <v>4</v>
      </c>
      <c r="K348">
        <v>4</v>
      </c>
      <c r="L348">
        <v>5</v>
      </c>
      <c r="M348">
        <v>5</v>
      </c>
      <c r="N348">
        <v>5</v>
      </c>
      <c r="O348">
        <v>5</v>
      </c>
      <c r="P348">
        <v>5</v>
      </c>
      <c r="Q348">
        <v>4</v>
      </c>
      <c r="R348">
        <v>4</v>
      </c>
      <c r="S348">
        <v>3</v>
      </c>
      <c r="T348">
        <v>4</v>
      </c>
      <c r="U348">
        <v>5</v>
      </c>
      <c r="V348">
        <v>5</v>
      </c>
      <c r="W348">
        <v>5</v>
      </c>
      <c r="AQ348" s="20">
        <f>SUM(B348:AP348)</f>
        <v>100</v>
      </c>
      <c r="AR348" s="8">
        <f>COUNTA(B348:AP348)</f>
        <v>22</v>
      </c>
      <c r="AS348" s="1">
        <f>AQ348/AR348</f>
        <v>4.54545454545455</v>
      </c>
      <c r="AT348" s="1">
        <f>STDEV(B348:AP348)</f>
        <v>0.595800600015101</v>
      </c>
      <c r="AU348" s="21" t="s">
        <v>13</v>
      </c>
      <c r="AV348" s="8">
        <f>COUNTIF(B348:AP348,"=1")</f>
        <v>0</v>
      </c>
      <c r="AW348" s="8">
        <f>COUNTIF(B348:AP348,"=2")</f>
        <v>0</v>
      </c>
      <c r="AX348" s="8">
        <f>COUNTIF(B348:AP348,"=3")</f>
        <v>1</v>
      </c>
      <c r="AY348" s="8">
        <f>COUNTIF(B348:AP348,"=4")</f>
        <v>8</v>
      </c>
      <c r="AZ348" s="8">
        <f>COUNTIF(B348:AP348,"=5")</f>
        <v>13</v>
      </c>
    </row>
    <row r="349" ht="13.5" customHeight="1">
      <c r="AU349"/>
    </row>
    <row r="350" ht="13.5" customHeight="1">
      <c r="AU350"/>
    </row>
    <row r="351" ht="13.5" customHeight="1">
      <c r="AU351"/>
    </row>
    <row r="352" ht="13.5" customHeight="1">
      <c r="AU352"/>
    </row>
    <row r="353" ht="13.5" customHeight="1">
      <c r="AU353"/>
    </row>
    <row r="354" ht="13.5" customHeight="1">
      <c r="AU354"/>
    </row>
    <row r="355" ht="13.5" customHeight="1">
      <c r="AU355"/>
    </row>
    <row r="356" ht="13.5" customHeight="1">
      <c r="AU356"/>
    </row>
    <row r="357" ht="13.5" customHeight="1">
      <c r="AU357"/>
    </row>
    <row r="358" spans="1:52" ht="13.5" customHeight="1">
      <c r="A358" s="3" t="s">
        <v>39</v>
      </c>
      <c r="AQ358" t="s">
        <v>1</v>
      </c>
      <c r="AR358" t="s">
        <v>2</v>
      </c>
      <c r="AS358" s="1" t="s">
        <v>3</v>
      </c>
      <c r="AT358" s="5" t="s">
        <v>4</v>
      </c>
      <c r="AV358">
        <v>1</v>
      </c>
      <c r="AW358">
        <v>2</v>
      </c>
      <c r="AX358">
        <v>3</v>
      </c>
      <c r="AY358">
        <v>4</v>
      </c>
      <c r="AZ358">
        <v>5</v>
      </c>
    </row>
    <row r="359" spans="1:52" ht="13.5" customHeight="1">
      <c r="A359" s="22" t="s">
        <v>5</v>
      </c>
      <c r="B359">
        <v>3</v>
      </c>
      <c r="C359">
        <v>4</v>
      </c>
      <c r="D359">
        <v>3</v>
      </c>
      <c r="E359">
        <v>3</v>
      </c>
      <c r="F359">
        <v>3</v>
      </c>
      <c r="G359">
        <v>3</v>
      </c>
      <c r="H359">
        <v>3</v>
      </c>
      <c r="I359">
        <v>3</v>
      </c>
      <c r="J359">
        <v>3</v>
      </c>
      <c r="K359">
        <v>3</v>
      </c>
      <c r="L359">
        <v>3</v>
      </c>
      <c r="M359">
        <v>3</v>
      </c>
      <c r="N359">
        <v>3</v>
      </c>
      <c r="O359">
        <v>3</v>
      </c>
      <c r="P359">
        <v>3</v>
      </c>
      <c r="Q359">
        <v>3</v>
      </c>
      <c r="R359">
        <v>3</v>
      </c>
      <c r="S359">
        <v>3</v>
      </c>
      <c r="T359">
        <v>3</v>
      </c>
      <c r="U359">
        <v>3</v>
      </c>
      <c r="V359">
        <v>4</v>
      </c>
      <c r="W359">
        <v>3</v>
      </c>
      <c r="AQ359" s="7">
        <f>SUM(B359:AP359)</f>
        <v>68</v>
      </c>
      <c r="AR359" s="8">
        <f>COUNTA(B359:AP359)</f>
        <v>22</v>
      </c>
      <c r="AS359" s="1">
        <f>AQ359/AR359</f>
        <v>3.09090909090909</v>
      </c>
      <c r="AT359" s="1">
        <f>STDEV(B359:AP359)</f>
        <v>0.29424494316825</v>
      </c>
      <c r="AU359" s="9" t="s">
        <v>5</v>
      </c>
      <c r="AV359" s="8">
        <f>COUNTIF(B359:AP359,"=1")</f>
        <v>0</v>
      </c>
      <c r="AW359" s="8">
        <f>COUNTIF(B359:AP359,"=2")</f>
        <v>0</v>
      </c>
      <c r="AX359" s="8">
        <f>COUNTIF(B359:AP359,"=3")</f>
        <v>20</v>
      </c>
      <c r="AY359" s="8">
        <f>COUNTIF(B359:AP359,"=4")</f>
        <v>2</v>
      </c>
      <c r="AZ359" s="8">
        <f>COUNTIF(B359:AP359,"=5")</f>
        <v>0</v>
      </c>
    </row>
    <row r="360" spans="1:52" ht="13.5" customHeight="1">
      <c r="A360" s="10" t="s">
        <v>6</v>
      </c>
      <c r="B360">
        <v>5</v>
      </c>
      <c r="C360">
        <v>5</v>
      </c>
      <c r="D360">
        <v>5</v>
      </c>
      <c r="E360">
        <v>4</v>
      </c>
      <c r="F360">
        <v>3</v>
      </c>
      <c r="G360">
        <v>4</v>
      </c>
      <c r="H360">
        <v>4</v>
      </c>
      <c r="I360">
        <v>3</v>
      </c>
      <c r="J360">
        <v>4</v>
      </c>
      <c r="K360">
        <v>4</v>
      </c>
      <c r="L360">
        <v>4</v>
      </c>
      <c r="M360">
        <v>4</v>
      </c>
      <c r="N360">
        <v>5</v>
      </c>
      <c r="O360">
        <v>5</v>
      </c>
      <c r="P360">
        <v>5</v>
      </c>
      <c r="Q360">
        <v>4</v>
      </c>
      <c r="R360">
        <v>5</v>
      </c>
      <c r="S360">
        <v>3</v>
      </c>
      <c r="T360">
        <v>4</v>
      </c>
      <c r="U360">
        <v>5</v>
      </c>
      <c r="V360">
        <v>5</v>
      </c>
      <c r="W360">
        <v>5</v>
      </c>
      <c r="AQ360" s="11">
        <f>SUM(B360:AP360)</f>
        <v>95</v>
      </c>
      <c r="AR360" s="8">
        <f>COUNTA(B360:AP360)</f>
        <v>22</v>
      </c>
      <c r="AS360" s="1">
        <f>AQ360/AR360</f>
        <v>4.31818181818182</v>
      </c>
      <c r="AT360" s="1">
        <f>STDEV(B360:AP360)</f>
        <v>0.716231117019509</v>
      </c>
      <c r="AU360" s="12" t="s">
        <v>7</v>
      </c>
      <c r="AV360" s="8">
        <f>COUNTIF(B360:AP360,"=1")</f>
        <v>0</v>
      </c>
      <c r="AW360" s="8">
        <f>COUNTIF(B360:AP360,"=2")</f>
        <v>0</v>
      </c>
      <c r="AX360" s="8">
        <f>COUNTIF(B360:AP360,"=3")</f>
        <v>3</v>
      </c>
      <c r="AY360" s="8">
        <f>COUNTIF(B360:AP360,"=4")</f>
        <v>9</v>
      </c>
      <c r="AZ360" s="8">
        <f>COUNTIF(B360:AP360,"=5")</f>
        <v>10</v>
      </c>
    </row>
    <row r="361" spans="1:52" ht="13.5" customHeight="1">
      <c r="A361" s="13" t="s">
        <v>8</v>
      </c>
      <c r="B361">
        <v>4</v>
      </c>
      <c r="C361">
        <v>5</v>
      </c>
      <c r="D361">
        <v>5</v>
      </c>
      <c r="E361">
        <v>4</v>
      </c>
      <c r="F361">
        <v>3</v>
      </c>
      <c r="G361">
        <v>3</v>
      </c>
      <c r="H361">
        <v>3</v>
      </c>
      <c r="I361">
        <v>4</v>
      </c>
      <c r="J361">
        <v>4</v>
      </c>
      <c r="K361">
        <v>4</v>
      </c>
      <c r="L361">
        <v>3</v>
      </c>
      <c r="M361">
        <v>4</v>
      </c>
      <c r="N361">
        <v>5</v>
      </c>
      <c r="O361">
        <v>5</v>
      </c>
      <c r="P361">
        <v>5</v>
      </c>
      <c r="Q361">
        <v>3</v>
      </c>
      <c r="R361">
        <v>5</v>
      </c>
      <c r="S361">
        <v>2</v>
      </c>
      <c r="T361">
        <v>3</v>
      </c>
      <c r="U361">
        <v>5</v>
      </c>
      <c r="V361">
        <v>5</v>
      </c>
      <c r="W361">
        <v>4</v>
      </c>
      <c r="AQ361" s="14">
        <f>SUM(B361:AP361)</f>
        <v>88</v>
      </c>
      <c r="AR361" s="8">
        <f>COUNTA(B361:AP361)</f>
        <v>22</v>
      </c>
      <c r="AS361" s="1">
        <f>AQ361/AR361</f>
        <v>4</v>
      </c>
      <c r="AT361" s="1">
        <f>STDEV(B361:AP361)</f>
        <v>0.9258200997725511</v>
      </c>
      <c r="AU361" s="15" t="s">
        <v>9</v>
      </c>
      <c r="AV361" s="8">
        <f>COUNTIF(B361:AP361,"=1")</f>
        <v>0</v>
      </c>
      <c r="AW361" s="8">
        <f>COUNTIF(B361:AP361,"=2")</f>
        <v>1</v>
      </c>
      <c r="AX361" s="8">
        <f>COUNTIF(B361:AP361,"=3")</f>
        <v>6</v>
      </c>
      <c r="AY361" s="8">
        <f>COUNTIF(B361:AP361,"=4")</f>
        <v>7</v>
      </c>
      <c r="AZ361" s="8">
        <f>COUNTIF(B361:AP361,"=5")</f>
        <v>8</v>
      </c>
    </row>
    <row r="362" spans="1:52" ht="13.5" customHeight="1">
      <c r="A362" s="16" t="s">
        <v>10</v>
      </c>
      <c r="B362">
        <v>5</v>
      </c>
      <c r="C362">
        <v>5</v>
      </c>
      <c r="D362">
        <v>5</v>
      </c>
      <c r="E362">
        <v>4</v>
      </c>
      <c r="F362">
        <v>4</v>
      </c>
      <c r="G362">
        <v>5</v>
      </c>
      <c r="H362">
        <v>5</v>
      </c>
      <c r="I362">
        <v>4</v>
      </c>
      <c r="J362">
        <v>5</v>
      </c>
      <c r="K362">
        <v>3</v>
      </c>
      <c r="L362">
        <v>5</v>
      </c>
      <c r="M362">
        <v>4</v>
      </c>
      <c r="N362">
        <v>5</v>
      </c>
      <c r="O362">
        <v>5</v>
      </c>
      <c r="P362">
        <v>5</v>
      </c>
      <c r="Q362">
        <v>5</v>
      </c>
      <c r="R362">
        <v>5</v>
      </c>
      <c r="S362">
        <v>3</v>
      </c>
      <c r="T362">
        <v>4</v>
      </c>
      <c r="U362">
        <v>5</v>
      </c>
      <c r="V362">
        <v>5</v>
      </c>
      <c r="W362">
        <v>5</v>
      </c>
      <c r="AQ362" s="17">
        <f>SUM(B362:AP362)</f>
        <v>101</v>
      </c>
      <c r="AR362" s="8">
        <f>COUNTA(B362:AP362)</f>
        <v>22</v>
      </c>
      <c r="AS362" s="1">
        <f>AQ362/AR362</f>
        <v>4.59090909090909</v>
      </c>
      <c r="AT362" s="1">
        <f>STDEV(B362:AP362)</f>
        <v>0.666125321334465</v>
      </c>
      <c r="AU362" s="18" t="s">
        <v>11</v>
      </c>
      <c r="AV362" s="8">
        <f>COUNTIF(B362:AP362,"=1")</f>
        <v>0</v>
      </c>
      <c r="AW362" s="8">
        <f>COUNTIF(B362:AP362,"=2")</f>
        <v>0</v>
      </c>
      <c r="AX362" s="8">
        <f>COUNTIF(B362:AP362,"=3")</f>
        <v>2</v>
      </c>
      <c r="AY362" s="8">
        <f>COUNTIF(B362:AP362,"=4")</f>
        <v>5</v>
      </c>
      <c r="AZ362" s="8">
        <f>COUNTIF(B362:AP362,"=5")</f>
        <v>15</v>
      </c>
    </row>
    <row r="363" spans="1:52" ht="13.5" customHeight="1">
      <c r="A363" s="19" t="s">
        <v>12</v>
      </c>
      <c r="B363">
        <v>5</v>
      </c>
      <c r="C363">
        <v>5</v>
      </c>
      <c r="D363">
        <v>5</v>
      </c>
      <c r="E363">
        <v>5</v>
      </c>
      <c r="F363">
        <v>4</v>
      </c>
      <c r="G363">
        <v>5</v>
      </c>
      <c r="H363">
        <v>5</v>
      </c>
      <c r="I363">
        <v>4</v>
      </c>
      <c r="J363">
        <v>4</v>
      </c>
      <c r="K363">
        <v>3</v>
      </c>
      <c r="L363">
        <v>5</v>
      </c>
      <c r="M363">
        <v>5</v>
      </c>
      <c r="N363">
        <v>5</v>
      </c>
      <c r="O363">
        <v>5</v>
      </c>
      <c r="P363">
        <v>5</v>
      </c>
      <c r="Q363">
        <v>4</v>
      </c>
      <c r="R363">
        <v>5</v>
      </c>
      <c r="S363">
        <v>3</v>
      </c>
      <c r="T363">
        <v>4</v>
      </c>
      <c r="U363">
        <v>5</v>
      </c>
      <c r="V363">
        <v>5</v>
      </c>
      <c r="W363">
        <v>5</v>
      </c>
      <c r="AQ363" s="20">
        <f>SUM(B363:AP363)</f>
        <v>101</v>
      </c>
      <c r="AR363" s="8">
        <f>COUNTA(B363:AP363)</f>
        <v>22</v>
      </c>
      <c r="AS363" s="1">
        <f>AQ363/AR363</f>
        <v>4.59090909090909</v>
      </c>
      <c r="AT363" s="1">
        <f>STDEV(B363:AP363)</f>
        <v>0.666125321334465</v>
      </c>
      <c r="AU363" s="21" t="s">
        <v>13</v>
      </c>
      <c r="AV363" s="8">
        <f>COUNTIF(B363:AP363,"=1")</f>
        <v>0</v>
      </c>
      <c r="AW363" s="8">
        <f>COUNTIF(B363:AP363,"=2")</f>
        <v>0</v>
      </c>
      <c r="AX363" s="8">
        <f>COUNTIF(B363:AP363,"=3")</f>
        <v>2</v>
      </c>
      <c r="AY363" s="8">
        <f>COUNTIF(B363:AP363,"=4")</f>
        <v>5</v>
      </c>
      <c r="AZ363" s="8">
        <f>COUNTIF(B363:AP363,"=5")</f>
        <v>15</v>
      </c>
    </row>
    <row r="364" ht="13.5" customHeight="1">
      <c r="AU364"/>
    </row>
    <row r="365" ht="13.5" customHeight="1">
      <c r="AU365"/>
    </row>
    <row r="366" ht="13.5" customHeight="1">
      <c r="AU366"/>
    </row>
    <row r="367" ht="13.5" customHeight="1">
      <c r="AU367"/>
    </row>
    <row r="368" ht="13.5" customHeight="1">
      <c r="AU368"/>
    </row>
    <row r="369" ht="13.5" customHeight="1">
      <c r="AU369"/>
    </row>
    <row r="372" spans="1:52" ht="13.5" customHeight="1">
      <c r="A372" s="3" t="s">
        <v>40</v>
      </c>
      <c r="AQ372" t="s">
        <v>1</v>
      </c>
      <c r="AR372" t="s">
        <v>2</v>
      </c>
      <c r="AS372" s="1" t="s">
        <v>3</v>
      </c>
      <c r="AT372" s="5" t="s">
        <v>4</v>
      </c>
      <c r="AV372">
        <v>1</v>
      </c>
      <c r="AW372">
        <v>2</v>
      </c>
      <c r="AX372">
        <v>3</v>
      </c>
      <c r="AY372">
        <v>4</v>
      </c>
      <c r="AZ372">
        <v>5</v>
      </c>
    </row>
    <row r="373" spans="1:52" ht="13.5" customHeight="1">
      <c r="A373" s="22" t="s">
        <v>5</v>
      </c>
      <c r="B373">
        <v>4</v>
      </c>
      <c r="C373">
        <v>4</v>
      </c>
      <c r="D373">
        <v>3</v>
      </c>
      <c r="E373">
        <v>4</v>
      </c>
      <c r="F373">
        <v>4</v>
      </c>
      <c r="G373">
        <v>4</v>
      </c>
      <c r="H373">
        <v>3</v>
      </c>
      <c r="I373">
        <v>4</v>
      </c>
      <c r="J373">
        <v>3</v>
      </c>
      <c r="K373">
        <v>3</v>
      </c>
      <c r="L373">
        <v>3</v>
      </c>
      <c r="M373">
        <v>3</v>
      </c>
      <c r="N373">
        <v>3</v>
      </c>
      <c r="O373">
        <v>3</v>
      </c>
      <c r="P373">
        <v>3</v>
      </c>
      <c r="Q373">
        <v>3</v>
      </c>
      <c r="S373">
        <v>4</v>
      </c>
      <c r="T373">
        <v>4</v>
      </c>
      <c r="U373">
        <v>3</v>
      </c>
      <c r="V373">
        <v>4</v>
      </c>
      <c r="W373">
        <v>3</v>
      </c>
      <c r="AQ373" s="7">
        <f>SUM(B373:AP373)</f>
        <v>72</v>
      </c>
      <c r="AR373" s="8">
        <f>COUNTA(B373:AP373)</f>
        <v>21</v>
      </c>
      <c r="AS373" s="1">
        <f>AQ373/AR373</f>
        <v>3.42857142857143</v>
      </c>
      <c r="AT373" s="1">
        <f>STDEV(B373:AP373)</f>
        <v>0.50709255283711</v>
      </c>
      <c r="AU373" s="9" t="s">
        <v>5</v>
      </c>
      <c r="AV373" s="8">
        <f>COUNTIF(B373:AP373,"=1")</f>
        <v>0</v>
      </c>
      <c r="AW373" s="8">
        <f>COUNTIF(B373:AP373,"=2")</f>
        <v>0</v>
      </c>
      <c r="AX373" s="8">
        <f>COUNTIF(B373:AP373,"=3")</f>
        <v>12</v>
      </c>
      <c r="AY373" s="8">
        <f>COUNTIF(B373:AP373,"=4")</f>
        <v>9</v>
      </c>
      <c r="AZ373" s="8">
        <f>COUNTIF(B373:AP373,"=5")</f>
        <v>0</v>
      </c>
    </row>
    <row r="374" spans="1:52" ht="13.5" customHeight="1">
      <c r="A374" s="10" t="s">
        <v>6</v>
      </c>
      <c r="B374">
        <v>5</v>
      </c>
      <c r="C374">
        <v>5</v>
      </c>
      <c r="D374">
        <v>5</v>
      </c>
      <c r="E374">
        <v>4</v>
      </c>
      <c r="F374">
        <v>3</v>
      </c>
      <c r="G374">
        <v>4</v>
      </c>
      <c r="H374">
        <v>4</v>
      </c>
      <c r="I374">
        <v>4</v>
      </c>
      <c r="J374">
        <v>4</v>
      </c>
      <c r="K374">
        <v>5</v>
      </c>
      <c r="L374">
        <v>5</v>
      </c>
      <c r="M374">
        <v>5</v>
      </c>
      <c r="N374">
        <v>5</v>
      </c>
      <c r="O374">
        <v>5</v>
      </c>
      <c r="P374">
        <v>5</v>
      </c>
      <c r="Q374">
        <v>4</v>
      </c>
      <c r="S374">
        <v>4</v>
      </c>
      <c r="T374">
        <v>4</v>
      </c>
      <c r="U374">
        <v>5</v>
      </c>
      <c r="V374">
        <v>5</v>
      </c>
      <c r="W374">
        <v>5</v>
      </c>
      <c r="AQ374" s="11">
        <f>SUM(B374:AP374)</f>
        <v>95</v>
      </c>
      <c r="AR374" s="8">
        <f>COUNTA(B374:AP374)</f>
        <v>21</v>
      </c>
      <c r="AS374" s="1">
        <f>AQ374/AR374</f>
        <v>4.52380952380952</v>
      </c>
      <c r="AT374" s="1">
        <f>STDEV(B374:AP374)</f>
        <v>0.6015852075182381</v>
      </c>
      <c r="AU374" s="12" t="s">
        <v>7</v>
      </c>
      <c r="AV374" s="8">
        <f>COUNTIF(B374:AP374,"=1")</f>
        <v>0</v>
      </c>
      <c r="AW374" s="8">
        <f>COUNTIF(B374:AP374,"=2")</f>
        <v>0</v>
      </c>
      <c r="AX374" s="8">
        <f>COUNTIF(B374:AP374,"=3")</f>
        <v>1</v>
      </c>
      <c r="AY374" s="8">
        <f>COUNTIF(B374:AP374,"=4")</f>
        <v>8</v>
      </c>
      <c r="AZ374" s="8">
        <f>COUNTIF(B374:AP374,"=5")</f>
        <v>12</v>
      </c>
    </row>
    <row r="375" spans="1:52" ht="13.5" customHeight="1">
      <c r="A375" s="13" t="s">
        <v>8</v>
      </c>
      <c r="B375">
        <v>4</v>
      </c>
      <c r="C375">
        <v>4</v>
      </c>
      <c r="D375">
        <v>5</v>
      </c>
      <c r="E375">
        <v>5</v>
      </c>
      <c r="F375">
        <v>3</v>
      </c>
      <c r="G375">
        <v>3</v>
      </c>
      <c r="H375">
        <v>3</v>
      </c>
      <c r="I375">
        <v>3</v>
      </c>
      <c r="J375">
        <v>4</v>
      </c>
      <c r="K375">
        <v>5</v>
      </c>
      <c r="L375">
        <v>3</v>
      </c>
      <c r="M375">
        <v>4</v>
      </c>
      <c r="N375">
        <v>5</v>
      </c>
      <c r="O375">
        <v>5</v>
      </c>
      <c r="P375">
        <v>5</v>
      </c>
      <c r="Q375">
        <v>4</v>
      </c>
      <c r="S375">
        <v>3</v>
      </c>
      <c r="T375">
        <v>3</v>
      </c>
      <c r="U375">
        <v>4</v>
      </c>
      <c r="V375">
        <v>5</v>
      </c>
      <c r="W375">
        <v>5</v>
      </c>
      <c r="AQ375" s="14">
        <f>SUM(B375:AP375)</f>
        <v>85</v>
      </c>
      <c r="AR375" s="8">
        <f>COUNTA(B375:AP375)</f>
        <v>21</v>
      </c>
      <c r="AS375" s="1">
        <f>AQ375/AR375</f>
        <v>4.04761904761905</v>
      </c>
      <c r="AT375" s="1">
        <f>STDEV(B375:AP375)</f>
        <v>0.8646496675642961</v>
      </c>
      <c r="AU375" s="15" t="s">
        <v>9</v>
      </c>
      <c r="AV375" s="8">
        <f>COUNTIF(B375:AP375,"=1")</f>
        <v>0</v>
      </c>
      <c r="AW375" s="8">
        <f>COUNTIF(B375:AP375,"=2")</f>
        <v>0</v>
      </c>
      <c r="AX375" s="8">
        <f>COUNTIF(B375:AP375,"=3")</f>
        <v>7</v>
      </c>
      <c r="AY375" s="8">
        <f>COUNTIF(B375:AP375,"=4")</f>
        <v>6</v>
      </c>
      <c r="AZ375" s="8">
        <f>COUNTIF(B375:AP375,"=5")</f>
        <v>8</v>
      </c>
    </row>
    <row r="376" spans="1:52" ht="13.5" customHeight="1">
      <c r="A376" s="16" t="s">
        <v>10</v>
      </c>
      <c r="B376">
        <v>5</v>
      </c>
      <c r="C376">
        <v>5</v>
      </c>
      <c r="D376">
        <v>5</v>
      </c>
      <c r="E376">
        <v>5</v>
      </c>
      <c r="F376">
        <v>4</v>
      </c>
      <c r="G376">
        <v>5</v>
      </c>
      <c r="H376">
        <v>5</v>
      </c>
      <c r="I376">
        <v>4</v>
      </c>
      <c r="J376">
        <v>4</v>
      </c>
      <c r="K376">
        <v>5</v>
      </c>
      <c r="L376">
        <v>5</v>
      </c>
      <c r="M376">
        <v>5</v>
      </c>
      <c r="N376">
        <v>5</v>
      </c>
      <c r="O376">
        <v>5</v>
      </c>
      <c r="P376">
        <v>5</v>
      </c>
      <c r="Q376">
        <v>4</v>
      </c>
      <c r="S376">
        <v>3</v>
      </c>
      <c r="T376">
        <v>4</v>
      </c>
      <c r="U376">
        <v>5</v>
      </c>
      <c r="V376">
        <v>5</v>
      </c>
      <c r="W376">
        <v>5</v>
      </c>
      <c r="AQ376" s="17">
        <f>SUM(B376:AP376)</f>
        <v>98</v>
      </c>
      <c r="AR376" s="8">
        <f>COUNTA(B376:AP376)</f>
        <v>21</v>
      </c>
      <c r="AS376" s="1">
        <f>AQ376/AR376</f>
        <v>4.66666666666667</v>
      </c>
      <c r="AT376" s="1">
        <f>STDEV(B376:AP376)</f>
        <v>0.5773502691896261</v>
      </c>
      <c r="AU376" s="18" t="s">
        <v>11</v>
      </c>
      <c r="AV376" s="8">
        <f>COUNTIF(B376:AP376,"=1")</f>
        <v>0</v>
      </c>
      <c r="AW376" s="8">
        <f>COUNTIF(B376:AP376,"=2")</f>
        <v>0</v>
      </c>
      <c r="AX376" s="8">
        <f>COUNTIF(B376:AP376,"=3")</f>
        <v>1</v>
      </c>
      <c r="AY376" s="8">
        <f>COUNTIF(B376:AP376,"=4")</f>
        <v>5</v>
      </c>
      <c r="AZ376" s="8">
        <f>COUNTIF(B376:AP376,"=5")</f>
        <v>15</v>
      </c>
    </row>
    <row r="377" spans="1:52" ht="13.5" customHeight="1">
      <c r="A377" s="19" t="s">
        <v>12</v>
      </c>
      <c r="B377">
        <v>5</v>
      </c>
      <c r="C377">
        <v>5</v>
      </c>
      <c r="D377">
        <v>5</v>
      </c>
      <c r="E377">
        <v>5</v>
      </c>
      <c r="F377">
        <v>4</v>
      </c>
      <c r="G377">
        <v>5</v>
      </c>
      <c r="H377">
        <v>5</v>
      </c>
      <c r="J377">
        <v>3</v>
      </c>
      <c r="K377">
        <v>5</v>
      </c>
      <c r="L377">
        <v>5</v>
      </c>
      <c r="M377">
        <v>5</v>
      </c>
      <c r="N377">
        <v>5</v>
      </c>
      <c r="O377">
        <v>5</v>
      </c>
      <c r="P377">
        <v>5</v>
      </c>
      <c r="Q377">
        <v>5</v>
      </c>
      <c r="S377">
        <v>3</v>
      </c>
      <c r="T377">
        <v>4</v>
      </c>
      <c r="U377">
        <v>5</v>
      </c>
      <c r="V377">
        <v>5</v>
      </c>
      <c r="W377">
        <v>5</v>
      </c>
      <c r="AQ377" s="20">
        <f>SUM(B377:AP377)</f>
        <v>94</v>
      </c>
      <c r="AR377" s="8">
        <f>COUNTA(B377:AP377)</f>
        <v>20</v>
      </c>
      <c r="AS377" s="1">
        <f>AQ377/AR377</f>
        <v>4.7</v>
      </c>
      <c r="AT377" s="1">
        <f>STDEV(B377:AP377)</f>
        <v>0.656946685331786</v>
      </c>
      <c r="AU377" s="21" t="s">
        <v>13</v>
      </c>
      <c r="AV377" s="8">
        <f>COUNTIF(B377:AP377,"=1")</f>
        <v>0</v>
      </c>
      <c r="AW377" s="8">
        <f>COUNTIF(B377:AP377,"=2")</f>
        <v>0</v>
      </c>
      <c r="AX377" s="8">
        <f>COUNTIF(B377:AP377,"=3")</f>
        <v>2</v>
      </c>
      <c r="AY377" s="8">
        <f>COUNTIF(B377:AP377,"=4")</f>
        <v>2</v>
      </c>
      <c r="AZ377" s="8">
        <f>COUNTIF(B377:AP377,"=5")</f>
        <v>16</v>
      </c>
    </row>
    <row r="378" ht="13.5" customHeight="1">
      <c r="AU378"/>
    </row>
    <row r="379" ht="13.5" customHeight="1">
      <c r="AU379"/>
    </row>
    <row r="380" ht="13.5" customHeight="1">
      <c r="AU380"/>
    </row>
    <row r="381" ht="13.5" customHeight="1">
      <c r="AU381"/>
    </row>
    <row r="382" ht="13.5" customHeight="1">
      <c r="AU382"/>
    </row>
    <row r="383" ht="13.5" customHeight="1">
      <c r="AU383"/>
    </row>
    <row r="384" ht="13.5" customHeight="1">
      <c r="AU384"/>
    </row>
    <row r="386" spans="1:52" ht="13.5" customHeight="1">
      <c r="A386" s="3" t="s">
        <v>41</v>
      </c>
      <c r="AQ386" t="s">
        <v>1</v>
      </c>
      <c r="AR386" t="s">
        <v>2</v>
      </c>
      <c r="AS386" s="1" t="s">
        <v>3</v>
      </c>
      <c r="AT386" s="5" t="s">
        <v>4</v>
      </c>
      <c r="AV386">
        <v>1</v>
      </c>
      <c r="AW386">
        <v>2</v>
      </c>
      <c r="AX386">
        <v>3</v>
      </c>
      <c r="AY386">
        <v>4</v>
      </c>
      <c r="AZ386">
        <v>5</v>
      </c>
    </row>
    <row r="387" spans="1:52" ht="13.5" customHeight="1">
      <c r="A387" s="22" t="s">
        <v>5</v>
      </c>
      <c r="B387">
        <v>3</v>
      </c>
      <c r="C387">
        <v>3</v>
      </c>
      <c r="D387">
        <v>3</v>
      </c>
      <c r="F387">
        <v>3</v>
      </c>
      <c r="G387">
        <v>3</v>
      </c>
      <c r="I387">
        <v>3</v>
      </c>
      <c r="J387">
        <v>3</v>
      </c>
      <c r="K387">
        <v>3</v>
      </c>
      <c r="L387">
        <v>3</v>
      </c>
      <c r="M387">
        <v>3</v>
      </c>
      <c r="N387">
        <v>3</v>
      </c>
      <c r="O387">
        <v>3</v>
      </c>
      <c r="P387">
        <v>4</v>
      </c>
      <c r="Q387">
        <v>3</v>
      </c>
      <c r="R387">
        <v>3</v>
      </c>
      <c r="S387">
        <v>3</v>
      </c>
      <c r="T387">
        <v>3</v>
      </c>
      <c r="U387">
        <v>3</v>
      </c>
      <c r="V387">
        <v>3</v>
      </c>
      <c r="W387">
        <v>4</v>
      </c>
      <c r="AQ387" s="7">
        <f>SUM(B387:AP387)</f>
        <v>62</v>
      </c>
      <c r="AR387" s="8">
        <f>COUNTA(B387:AP387)</f>
        <v>20</v>
      </c>
      <c r="AS387" s="1">
        <f>AQ387/AR387</f>
        <v>3.1</v>
      </c>
      <c r="AT387" s="1">
        <f>STDEV(B387:AP387)</f>
        <v>0.307793505625546</v>
      </c>
      <c r="AU387" s="9" t="s">
        <v>5</v>
      </c>
      <c r="AV387" s="8">
        <f>COUNTIF(B387:AP387,"=1")</f>
        <v>0</v>
      </c>
      <c r="AW387" s="8">
        <f>COUNTIF(B387:AP387,"=2")</f>
        <v>0</v>
      </c>
      <c r="AX387" s="8">
        <f>COUNTIF(B387:AP387,"=3")</f>
        <v>18</v>
      </c>
      <c r="AY387" s="8">
        <f>COUNTIF(B387:AP387,"=4")</f>
        <v>2</v>
      </c>
      <c r="AZ387" s="8">
        <f>COUNTIF(B387:AP387,"=5")</f>
        <v>0</v>
      </c>
    </row>
    <row r="388" spans="1:52" ht="13.5" customHeight="1">
      <c r="A388" s="10" t="s">
        <v>6</v>
      </c>
      <c r="B388">
        <v>4</v>
      </c>
      <c r="C388">
        <v>4</v>
      </c>
      <c r="D388">
        <v>5</v>
      </c>
      <c r="E388">
        <v>4</v>
      </c>
      <c r="F388">
        <v>5</v>
      </c>
      <c r="G388">
        <v>5</v>
      </c>
      <c r="I388">
        <v>4</v>
      </c>
      <c r="J388">
        <v>3</v>
      </c>
      <c r="K388">
        <v>4</v>
      </c>
      <c r="L388">
        <v>5</v>
      </c>
      <c r="M388">
        <v>5</v>
      </c>
      <c r="N388">
        <v>5</v>
      </c>
      <c r="O388">
        <v>5</v>
      </c>
      <c r="P388">
        <v>4</v>
      </c>
      <c r="Q388">
        <v>4</v>
      </c>
      <c r="R388">
        <v>5</v>
      </c>
      <c r="S388">
        <v>4</v>
      </c>
      <c r="T388">
        <v>4</v>
      </c>
      <c r="U388">
        <v>5</v>
      </c>
      <c r="V388">
        <v>5</v>
      </c>
      <c r="W388">
        <v>5</v>
      </c>
      <c r="AQ388" s="11">
        <f>SUM(B388:AP388)</f>
        <v>94</v>
      </c>
      <c r="AR388" s="8">
        <f>COUNTA(B388:AP388)</f>
        <v>21</v>
      </c>
      <c r="AS388" s="1">
        <f>AQ388/AR388</f>
        <v>4.47619047619048</v>
      </c>
      <c r="AT388" s="1">
        <f>STDEV(B388:AP388)</f>
        <v>0.6015852075182381</v>
      </c>
      <c r="AU388" s="12" t="s">
        <v>7</v>
      </c>
      <c r="AV388" s="8">
        <f>COUNTIF(B388:AP388,"=1")</f>
        <v>0</v>
      </c>
      <c r="AW388" s="8">
        <f>COUNTIF(B388:AP388,"=2")</f>
        <v>0</v>
      </c>
      <c r="AX388" s="8">
        <f>COUNTIF(B388:AP388,"=3")</f>
        <v>1</v>
      </c>
      <c r="AY388" s="8">
        <f>COUNTIF(B388:AP388,"=4")</f>
        <v>9</v>
      </c>
      <c r="AZ388" s="8">
        <f>COUNTIF(B388:AP388,"=5")</f>
        <v>11</v>
      </c>
    </row>
    <row r="389" spans="1:52" ht="13.5" customHeight="1">
      <c r="A389" s="13" t="s">
        <v>8</v>
      </c>
      <c r="B389">
        <v>4</v>
      </c>
      <c r="C389">
        <v>5</v>
      </c>
      <c r="D389">
        <v>5</v>
      </c>
      <c r="E389">
        <v>3</v>
      </c>
      <c r="F389">
        <v>4</v>
      </c>
      <c r="G389">
        <v>5</v>
      </c>
      <c r="I389">
        <v>4</v>
      </c>
      <c r="J389">
        <v>2</v>
      </c>
      <c r="K389">
        <v>3</v>
      </c>
      <c r="L389">
        <v>3</v>
      </c>
      <c r="M389">
        <v>5</v>
      </c>
      <c r="N389">
        <v>5</v>
      </c>
      <c r="O389">
        <v>4</v>
      </c>
      <c r="P389">
        <v>4</v>
      </c>
      <c r="Q389">
        <v>5</v>
      </c>
      <c r="R389">
        <v>5</v>
      </c>
      <c r="S389">
        <v>4</v>
      </c>
      <c r="T389">
        <v>3</v>
      </c>
      <c r="U389">
        <v>5</v>
      </c>
      <c r="V389">
        <v>5</v>
      </c>
      <c r="W389">
        <v>3</v>
      </c>
      <c r="AQ389" s="14">
        <f>SUM(B389:AP389)</f>
        <v>86</v>
      </c>
      <c r="AR389" s="8">
        <f>COUNTA(B389:AP389)</f>
        <v>21</v>
      </c>
      <c r="AS389" s="1">
        <f>AQ389/AR389</f>
        <v>4.0952380952381</v>
      </c>
      <c r="AT389" s="1">
        <f>STDEV(B389:AP389)</f>
        <v>0.9436504599035551</v>
      </c>
      <c r="AU389" s="15" t="s">
        <v>9</v>
      </c>
      <c r="AV389" s="8">
        <f>COUNTIF(B389:AP389,"=1")</f>
        <v>0</v>
      </c>
      <c r="AW389" s="8">
        <f>COUNTIF(B389:AP389,"=2")</f>
        <v>1</v>
      </c>
      <c r="AX389" s="8">
        <f>COUNTIF(B389:AP389,"=3")</f>
        <v>5</v>
      </c>
      <c r="AY389" s="8">
        <f>COUNTIF(B389:AP389,"=4")</f>
        <v>6</v>
      </c>
      <c r="AZ389" s="8">
        <f>COUNTIF(B389:AP389,"=5")</f>
        <v>9</v>
      </c>
    </row>
    <row r="390" spans="1:52" ht="13.5" customHeight="1">
      <c r="A390" s="16" t="s">
        <v>10</v>
      </c>
      <c r="C390">
        <v>5</v>
      </c>
      <c r="D390">
        <v>5</v>
      </c>
      <c r="I390">
        <v>4</v>
      </c>
      <c r="J390">
        <v>3</v>
      </c>
      <c r="K390">
        <v>3</v>
      </c>
      <c r="M390">
        <v>4</v>
      </c>
      <c r="N390">
        <v>5</v>
      </c>
      <c r="O390">
        <v>5</v>
      </c>
      <c r="P390">
        <v>5</v>
      </c>
      <c r="R390">
        <v>5</v>
      </c>
      <c r="S390">
        <v>5</v>
      </c>
      <c r="T390">
        <v>4</v>
      </c>
      <c r="U390">
        <v>4</v>
      </c>
      <c r="V390">
        <v>5</v>
      </c>
      <c r="W390">
        <v>5</v>
      </c>
      <c r="AQ390" s="17">
        <f>SUM(B390:AP390)</f>
        <v>67</v>
      </c>
      <c r="AR390" s="8">
        <f>COUNTA(B390:AP390)</f>
        <v>15</v>
      </c>
      <c r="AS390" s="1">
        <f>AQ390/AR390</f>
        <v>4.46666666666667</v>
      </c>
      <c r="AT390" s="1">
        <f>STDEV(B390:AP390)</f>
        <v>0.7432233529572071</v>
      </c>
      <c r="AU390" s="18" t="s">
        <v>11</v>
      </c>
      <c r="AV390" s="8">
        <f>COUNTIF(B390:AP390,"=1")</f>
        <v>0</v>
      </c>
      <c r="AW390" s="8">
        <f>COUNTIF(B390:AP390,"=2")</f>
        <v>0</v>
      </c>
      <c r="AX390" s="8">
        <f>COUNTIF(B390:AP390,"=3")</f>
        <v>2</v>
      </c>
      <c r="AY390" s="8">
        <f>COUNTIF(B390:AP390,"=4")</f>
        <v>4</v>
      </c>
      <c r="AZ390" s="8">
        <f>COUNTIF(B390:AP390,"=5")</f>
        <v>9</v>
      </c>
    </row>
    <row r="391" spans="1:52" ht="13.5" customHeight="1">
      <c r="A391" s="19" t="s">
        <v>12</v>
      </c>
      <c r="B391">
        <v>2</v>
      </c>
      <c r="C391">
        <v>5</v>
      </c>
      <c r="D391">
        <v>5</v>
      </c>
      <c r="E391">
        <v>3</v>
      </c>
      <c r="I391">
        <v>4</v>
      </c>
      <c r="J391">
        <v>5</v>
      </c>
      <c r="K391">
        <v>3</v>
      </c>
      <c r="L391">
        <v>3</v>
      </c>
      <c r="M391">
        <v>5</v>
      </c>
      <c r="N391">
        <v>5</v>
      </c>
      <c r="O391">
        <v>5</v>
      </c>
      <c r="P391">
        <v>5</v>
      </c>
      <c r="Q391">
        <v>3</v>
      </c>
      <c r="R391">
        <v>5</v>
      </c>
      <c r="S391">
        <v>5</v>
      </c>
      <c r="T391">
        <v>4</v>
      </c>
      <c r="U391">
        <v>4</v>
      </c>
      <c r="V391">
        <v>5</v>
      </c>
      <c r="W391">
        <v>5</v>
      </c>
      <c r="AQ391" s="20">
        <f>SUM(B391:AP391)</f>
        <v>81</v>
      </c>
      <c r="AR391" s="8">
        <f>COUNTA(B391:AP391)</f>
        <v>19</v>
      </c>
      <c r="AS391" s="1">
        <f>AQ391/AR391</f>
        <v>4.26315789473684</v>
      </c>
      <c r="AT391" s="1">
        <f>STDEV(B391:AP391)</f>
        <v>0.9911892555667041</v>
      </c>
      <c r="AU391" s="21" t="s">
        <v>13</v>
      </c>
      <c r="AV391" s="8">
        <f>COUNTIF(B391:AP391,"=1")</f>
        <v>0</v>
      </c>
      <c r="AW391" s="8">
        <f>COUNTIF(B391:AP391,"=2")</f>
        <v>1</v>
      </c>
      <c r="AX391" s="8">
        <f>COUNTIF(B391:AP391,"=3")</f>
        <v>4</v>
      </c>
      <c r="AY391" s="8">
        <f>COUNTIF(B391:AP391,"=4")</f>
        <v>3</v>
      </c>
      <c r="AZ391" s="8">
        <f>COUNTIF(B391:AP391,"=5")</f>
        <v>11</v>
      </c>
    </row>
    <row r="392" spans="44:51" ht="13.5" customHeight="1">
      <c r="AR392" s="1"/>
      <c r="AT392"/>
      <c r="AU392"/>
      <c r="AY392" s="8"/>
    </row>
    <row r="393" spans="44:47" ht="13.5" customHeight="1">
      <c r="AR393" s="1"/>
      <c r="AT393"/>
      <c r="AU393"/>
    </row>
    <row r="394" spans="44:47" ht="13.5" customHeight="1">
      <c r="AR394" s="1"/>
      <c r="AT394"/>
      <c r="AU394"/>
    </row>
    <row r="395" spans="44:47" ht="13.5" customHeight="1">
      <c r="AR395" s="1"/>
      <c r="AT395"/>
      <c r="AU395"/>
    </row>
    <row r="396" spans="44:47" ht="13.5" customHeight="1">
      <c r="AR396" s="1"/>
      <c r="AT396" s="2"/>
      <c r="AU396"/>
    </row>
    <row r="397" spans="44:47" ht="13.5" customHeight="1">
      <c r="AR397" s="1"/>
      <c r="AT397" s="2"/>
      <c r="AU397"/>
    </row>
    <row r="398" spans="1:52" ht="13.5" customHeight="1">
      <c r="A398" s="3" t="s">
        <v>42</v>
      </c>
      <c r="AQ398" t="s">
        <v>1</v>
      </c>
      <c r="AR398" t="s">
        <v>2</v>
      </c>
      <c r="AS398" s="1" t="s">
        <v>3</v>
      </c>
      <c r="AT398" s="5" t="s">
        <v>4</v>
      </c>
      <c r="AV398">
        <v>1</v>
      </c>
      <c r="AW398">
        <v>2</v>
      </c>
      <c r="AX398">
        <v>3</v>
      </c>
      <c r="AY398">
        <v>4</v>
      </c>
      <c r="AZ398">
        <v>5</v>
      </c>
    </row>
    <row r="399" spans="1:52" ht="13.5" customHeight="1">
      <c r="A399" s="22" t="s">
        <v>5</v>
      </c>
      <c r="B399">
        <v>3</v>
      </c>
      <c r="C399">
        <v>3</v>
      </c>
      <c r="D399">
        <v>3</v>
      </c>
      <c r="E399">
        <v>3</v>
      </c>
      <c r="F399">
        <v>3</v>
      </c>
      <c r="G399">
        <v>3</v>
      </c>
      <c r="I399">
        <v>3</v>
      </c>
      <c r="J399">
        <v>3</v>
      </c>
      <c r="K399">
        <v>3</v>
      </c>
      <c r="L399">
        <v>3</v>
      </c>
      <c r="M399">
        <v>3</v>
      </c>
      <c r="N399">
        <v>3</v>
      </c>
      <c r="O399">
        <v>3</v>
      </c>
      <c r="P399">
        <v>3</v>
      </c>
      <c r="Q399">
        <v>3</v>
      </c>
      <c r="S399">
        <v>3</v>
      </c>
      <c r="T399">
        <v>4</v>
      </c>
      <c r="U399">
        <v>3</v>
      </c>
      <c r="V399">
        <v>3</v>
      </c>
      <c r="W399">
        <v>3</v>
      </c>
      <c r="AQ399" s="7">
        <f>SUM(B399:AP399)</f>
        <v>61</v>
      </c>
      <c r="AR399" s="8">
        <f>COUNTA(B399:AP399)</f>
        <v>20</v>
      </c>
      <c r="AS399" s="1">
        <f>AQ399/AR399</f>
        <v>3.05</v>
      </c>
      <c r="AT399" s="1">
        <f>STDEV(B399:AP399)</f>
        <v>0.22360679774997902</v>
      </c>
      <c r="AU399" s="9" t="s">
        <v>5</v>
      </c>
      <c r="AV399" s="8">
        <f>COUNTIF(B399:AP399,"=1")</f>
        <v>0</v>
      </c>
      <c r="AW399" s="8">
        <f>COUNTIF(B399:AP399,"=2")</f>
        <v>0</v>
      </c>
      <c r="AX399" s="8">
        <f>COUNTIF(B399:AP399,"=3")</f>
        <v>19</v>
      </c>
      <c r="AY399" s="8">
        <f>COUNTIF(B399:AP399,"=4")</f>
        <v>1</v>
      </c>
      <c r="AZ399" s="8">
        <f>COUNTIF(B399:AP399,"=5")</f>
        <v>0</v>
      </c>
    </row>
    <row r="400" spans="1:52" ht="13.5" customHeight="1">
      <c r="A400" s="10" t="s">
        <v>6</v>
      </c>
      <c r="B400">
        <v>4</v>
      </c>
      <c r="C400">
        <v>4</v>
      </c>
      <c r="D400">
        <v>4</v>
      </c>
      <c r="E400">
        <v>5</v>
      </c>
      <c r="F400">
        <v>5</v>
      </c>
      <c r="G400">
        <v>4</v>
      </c>
      <c r="I400">
        <v>3</v>
      </c>
      <c r="J400">
        <v>4</v>
      </c>
      <c r="K400">
        <v>4</v>
      </c>
      <c r="L400">
        <v>4</v>
      </c>
      <c r="M400">
        <v>4</v>
      </c>
      <c r="N400">
        <v>5</v>
      </c>
      <c r="O400">
        <v>3</v>
      </c>
      <c r="P400">
        <v>4</v>
      </c>
      <c r="Q400">
        <v>4</v>
      </c>
      <c r="S400">
        <v>3</v>
      </c>
      <c r="T400">
        <v>3</v>
      </c>
      <c r="U400">
        <v>5</v>
      </c>
      <c r="V400">
        <v>5</v>
      </c>
      <c r="W400">
        <v>3</v>
      </c>
      <c r="AQ400" s="11">
        <f>SUM(B400:AP400)</f>
        <v>80</v>
      </c>
      <c r="AR400" s="8">
        <f>COUNTA(B400:AP400)</f>
        <v>20</v>
      </c>
      <c r="AS400" s="1">
        <f>AQ400/AR400</f>
        <v>4</v>
      </c>
      <c r="AT400" s="1">
        <f>STDEV(B400:AP400)</f>
        <v>0.725476250110012</v>
      </c>
      <c r="AU400" s="12" t="s">
        <v>7</v>
      </c>
      <c r="AV400" s="8">
        <f>COUNTIF(B400:AP400,"=1")</f>
        <v>0</v>
      </c>
      <c r="AW400" s="8">
        <f>COUNTIF(B400:AP400,"=2")</f>
        <v>0</v>
      </c>
      <c r="AX400" s="8">
        <f>COUNTIF(B400:AP400,"=3")</f>
        <v>5</v>
      </c>
      <c r="AY400" s="8">
        <f>COUNTIF(B400:AP400,"=4")</f>
        <v>10</v>
      </c>
      <c r="AZ400" s="8">
        <f>COUNTIF(B400:AP400,"=5")</f>
        <v>5</v>
      </c>
    </row>
    <row r="401" spans="1:52" ht="13.5" customHeight="1">
      <c r="A401" s="13" t="s">
        <v>8</v>
      </c>
      <c r="B401">
        <v>3</v>
      </c>
      <c r="C401">
        <v>4</v>
      </c>
      <c r="D401">
        <v>4</v>
      </c>
      <c r="E401">
        <v>5</v>
      </c>
      <c r="F401">
        <v>4</v>
      </c>
      <c r="G401">
        <v>3</v>
      </c>
      <c r="I401">
        <v>2</v>
      </c>
      <c r="J401">
        <v>4</v>
      </c>
      <c r="K401">
        <v>4</v>
      </c>
      <c r="L401">
        <v>4</v>
      </c>
      <c r="M401">
        <v>4</v>
      </c>
      <c r="N401">
        <v>5</v>
      </c>
      <c r="O401">
        <v>2</v>
      </c>
      <c r="P401">
        <v>4</v>
      </c>
      <c r="Q401">
        <v>3</v>
      </c>
      <c r="S401">
        <v>3</v>
      </c>
      <c r="T401">
        <v>3</v>
      </c>
      <c r="U401">
        <v>4</v>
      </c>
      <c r="V401">
        <v>5</v>
      </c>
      <c r="W401">
        <v>2</v>
      </c>
      <c r="AQ401" s="14">
        <f>SUM(B401:AP401)</f>
        <v>72</v>
      </c>
      <c r="AR401" s="8">
        <f>COUNTA(B401:AP401)</f>
        <v>20</v>
      </c>
      <c r="AS401" s="1">
        <f>AQ401/AR401</f>
        <v>3.6</v>
      </c>
      <c r="AT401" s="1">
        <f>STDEV(B401:AP401)</f>
        <v>0.9403246919632541</v>
      </c>
      <c r="AU401" s="15" t="s">
        <v>9</v>
      </c>
      <c r="AV401" s="8">
        <f>COUNTIF(B401:AP401,"=1")</f>
        <v>0</v>
      </c>
      <c r="AW401" s="8">
        <f>COUNTIF(B401:AP401,"=2")</f>
        <v>3</v>
      </c>
      <c r="AX401" s="8">
        <f>COUNTIF(B401:AP401,"=3")</f>
        <v>5</v>
      </c>
      <c r="AY401" s="8">
        <f>COUNTIF(B401:AP401,"=4")</f>
        <v>9</v>
      </c>
      <c r="AZ401" s="8">
        <f>COUNTIF(B401:AP401,"=5")</f>
        <v>3</v>
      </c>
    </row>
    <row r="402" spans="1:52" ht="13.5" customHeight="1">
      <c r="A402" s="16" t="s">
        <v>10</v>
      </c>
      <c r="B402">
        <v>4</v>
      </c>
      <c r="C402">
        <v>4</v>
      </c>
      <c r="D402">
        <v>5</v>
      </c>
      <c r="E402">
        <v>5</v>
      </c>
      <c r="F402">
        <v>5</v>
      </c>
      <c r="G402">
        <v>4</v>
      </c>
      <c r="I402">
        <v>4</v>
      </c>
      <c r="J402">
        <v>4</v>
      </c>
      <c r="K402">
        <v>4</v>
      </c>
      <c r="L402">
        <v>5</v>
      </c>
      <c r="M402">
        <v>4</v>
      </c>
      <c r="N402">
        <v>5</v>
      </c>
      <c r="O402">
        <v>3</v>
      </c>
      <c r="P402">
        <v>4</v>
      </c>
      <c r="Q402">
        <v>5</v>
      </c>
      <c r="S402">
        <v>3</v>
      </c>
      <c r="T402">
        <v>3</v>
      </c>
      <c r="U402">
        <v>4</v>
      </c>
      <c r="V402">
        <v>5</v>
      </c>
      <c r="W402">
        <v>3</v>
      </c>
      <c r="AQ402" s="17">
        <f>SUM(B402:AP402)</f>
        <v>83</v>
      </c>
      <c r="AR402" s="8">
        <f>COUNTA(B402:AP402)</f>
        <v>20</v>
      </c>
      <c r="AS402" s="1">
        <f>AQ402/AR402</f>
        <v>4.15</v>
      </c>
      <c r="AT402" s="1">
        <f>STDEV(B402:AP402)</f>
        <v>0.745159820370595</v>
      </c>
      <c r="AU402" s="18" t="s">
        <v>11</v>
      </c>
      <c r="AV402" s="8">
        <f>COUNTIF(B402:AP402,"=1")</f>
        <v>0</v>
      </c>
      <c r="AW402" s="8">
        <f>COUNTIF(B402:AP402,"=2")</f>
        <v>0</v>
      </c>
      <c r="AX402" s="8">
        <f>COUNTIF(B402:AP402,"=3")</f>
        <v>4</v>
      </c>
      <c r="AY402" s="8">
        <f>COUNTIF(B402:AP402,"=4")</f>
        <v>9</v>
      </c>
      <c r="AZ402" s="8">
        <f>COUNTIF(B402:AP402,"=5")</f>
        <v>7</v>
      </c>
    </row>
    <row r="403" spans="1:52" ht="13.5" customHeight="1">
      <c r="A403" s="19" t="s">
        <v>12</v>
      </c>
      <c r="B403">
        <v>3</v>
      </c>
      <c r="C403">
        <v>4</v>
      </c>
      <c r="D403">
        <v>5</v>
      </c>
      <c r="E403">
        <v>5</v>
      </c>
      <c r="F403">
        <v>5</v>
      </c>
      <c r="G403">
        <v>4</v>
      </c>
      <c r="I403">
        <v>4</v>
      </c>
      <c r="J403">
        <v>4</v>
      </c>
      <c r="K403">
        <v>4</v>
      </c>
      <c r="L403">
        <v>5</v>
      </c>
      <c r="M403">
        <v>4</v>
      </c>
      <c r="N403">
        <v>5</v>
      </c>
      <c r="O403">
        <v>4</v>
      </c>
      <c r="P403">
        <v>4</v>
      </c>
      <c r="Q403">
        <v>5</v>
      </c>
      <c r="S403">
        <v>3</v>
      </c>
      <c r="T403">
        <v>4</v>
      </c>
      <c r="U403">
        <v>5</v>
      </c>
      <c r="V403">
        <v>5</v>
      </c>
      <c r="W403">
        <v>4</v>
      </c>
      <c r="AQ403" s="20">
        <f>SUM(B403:AP403)</f>
        <v>86</v>
      </c>
      <c r="AR403" s="8">
        <f>COUNTA(B403:AP403)</f>
        <v>20</v>
      </c>
      <c r="AS403" s="1">
        <f>AQ403/AR403</f>
        <v>4.3</v>
      </c>
      <c r="AT403" s="1">
        <f>STDEV(B403:AP403)</f>
        <v>0.656946685331786</v>
      </c>
      <c r="AU403" s="21" t="s">
        <v>13</v>
      </c>
      <c r="AV403" s="8">
        <f>COUNTIF(B403:AP403,"=1")</f>
        <v>0</v>
      </c>
      <c r="AW403" s="8">
        <f>COUNTIF(B403:AP403,"=2")</f>
        <v>0</v>
      </c>
      <c r="AX403" s="8">
        <f>COUNTIF(B403:AP403,"=3")</f>
        <v>2</v>
      </c>
      <c r="AY403" s="8">
        <f>COUNTIF(B403:AP403,"=4")</f>
        <v>10</v>
      </c>
      <c r="AZ403" s="8">
        <f>COUNTIF(B403:AP403,"=5")</f>
        <v>8</v>
      </c>
    </row>
    <row r="404" spans="44:47" ht="13.5" customHeight="1">
      <c r="AR404" s="1"/>
      <c r="AT404" s="2"/>
      <c r="AU404"/>
    </row>
    <row r="405" spans="44:47" ht="13.5" customHeight="1">
      <c r="AR405" s="1"/>
      <c r="AT405" s="2"/>
      <c r="AU405"/>
    </row>
    <row r="406" spans="44:47" ht="13.5" customHeight="1">
      <c r="AR406" s="1"/>
      <c r="AT406" s="2"/>
      <c r="AU406"/>
    </row>
    <row r="407" spans="44:47" ht="13.5" customHeight="1">
      <c r="AR407" s="1"/>
      <c r="AT407" s="2"/>
      <c r="AU407"/>
    </row>
    <row r="408" spans="44:47" ht="13.5" customHeight="1">
      <c r="AR408" s="1"/>
      <c r="AT408" s="2"/>
      <c r="AU408"/>
    </row>
    <row r="409" spans="44:47" ht="13.5" customHeight="1">
      <c r="AR409" s="1"/>
      <c r="AT409" s="2"/>
      <c r="AU409"/>
    </row>
    <row r="410" spans="44:47" ht="13.5" customHeight="1">
      <c r="AR410" s="1"/>
      <c r="AT410" s="2"/>
      <c r="AU410"/>
    </row>
    <row r="411" spans="1:52" ht="13.5" customHeight="1">
      <c r="A411" s="3" t="s">
        <v>43</v>
      </c>
      <c r="AQ411" t="s">
        <v>1</v>
      </c>
      <c r="AR411" t="s">
        <v>2</v>
      </c>
      <c r="AS411" s="1" t="s">
        <v>3</v>
      </c>
      <c r="AT411" s="5" t="s">
        <v>4</v>
      </c>
      <c r="AV411">
        <v>1</v>
      </c>
      <c r="AW411">
        <v>2</v>
      </c>
      <c r="AX411">
        <v>3</v>
      </c>
      <c r="AY411">
        <v>4</v>
      </c>
      <c r="AZ411">
        <v>5</v>
      </c>
    </row>
    <row r="412" spans="1:52" ht="13.5" customHeight="1">
      <c r="A412" s="22" t="s">
        <v>5</v>
      </c>
      <c r="B412">
        <v>4</v>
      </c>
      <c r="C412">
        <v>2</v>
      </c>
      <c r="D412">
        <v>3</v>
      </c>
      <c r="E412">
        <v>3</v>
      </c>
      <c r="F412">
        <v>3</v>
      </c>
      <c r="G412">
        <v>3</v>
      </c>
      <c r="H412">
        <v>3</v>
      </c>
      <c r="I412">
        <v>3</v>
      </c>
      <c r="J412">
        <v>3</v>
      </c>
      <c r="K412">
        <v>3</v>
      </c>
      <c r="L412">
        <v>3</v>
      </c>
      <c r="M412">
        <v>3</v>
      </c>
      <c r="N412">
        <v>3</v>
      </c>
      <c r="O412">
        <v>3</v>
      </c>
      <c r="P412">
        <v>3</v>
      </c>
      <c r="Q412">
        <v>3</v>
      </c>
      <c r="R412">
        <v>3</v>
      </c>
      <c r="S412">
        <v>3</v>
      </c>
      <c r="T412">
        <v>3</v>
      </c>
      <c r="U412">
        <v>3</v>
      </c>
      <c r="V412">
        <v>4</v>
      </c>
      <c r="W412">
        <v>3</v>
      </c>
      <c r="AQ412" s="7">
        <f>SUM(B412:AP412)</f>
        <v>67</v>
      </c>
      <c r="AR412" s="8">
        <f>COUNTA(B412:AP412)</f>
        <v>22</v>
      </c>
      <c r="AS412" s="1">
        <f>AQ412/AR412</f>
        <v>3.04545454545455</v>
      </c>
      <c r="AT412" s="1">
        <f>STDEV(B412:AP412)</f>
        <v>0.37509017674772605</v>
      </c>
      <c r="AU412" s="9" t="s">
        <v>5</v>
      </c>
      <c r="AV412" s="8">
        <f>COUNTIF(B412:AP412,"=1")</f>
        <v>0</v>
      </c>
      <c r="AW412" s="8">
        <f>COUNTIF(B412:AP412,"=2")</f>
        <v>1</v>
      </c>
      <c r="AX412" s="8">
        <f>COUNTIF(B412:AP412,"=3")</f>
        <v>19</v>
      </c>
      <c r="AY412" s="8">
        <f>COUNTIF(B412:AP412,"=4")</f>
        <v>2</v>
      </c>
      <c r="AZ412" s="8">
        <f>COUNTIF(B412:AP412,"=5")</f>
        <v>0</v>
      </c>
    </row>
    <row r="413" spans="1:52" ht="13.5" customHeight="1">
      <c r="A413" s="10" t="s">
        <v>6</v>
      </c>
      <c r="B413">
        <v>4</v>
      </c>
      <c r="C413">
        <v>2</v>
      </c>
      <c r="D413">
        <v>4</v>
      </c>
      <c r="E413">
        <v>5</v>
      </c>
      <c r="F413">
        <v>4</v>
      </c>
      <c r="G413">
        <v>4</v>
      </c>
      <c r="H413">
        <v>5</v>
      </c>
      <c r="I413">
        <v>4</v>
      </c>
      <c r="J413">
        <v>3</v>
      </c>
      <c r="K413">
        <v>5</v>
      </c>
      <c r="L413">
        <v>5</v>
      </c>
      <c r="M413">
        <v>4</v>
      </c>
      <c r="N413">
        <v>5</v>
      </c>
      <c r="O413">
        <v>5</v>
      </c>
      <c r="P413">
        <v>5</v>
      </c>
      <c r="Q413">
        <v>5</v>
      </c>
      <c r="R413">
        <v>5</v>
      </c>
      <c r="S413">
        <v>5</v>
      </c>
      <c r="T413">
        <v>5</v>
      </c>
      <c r="U413">
        <v>5</v>
      </c>
      <c r="V413">
        <v>5</v>
      </c>
      <c r="W413">
        <v>5</v>
      </c>
      <c r="AQ413" s="11">
        <f>SUM(B413:AP413)</f>
        <v>99</v>
      </c>
      <c r="AR413" s="8">
        <f>COUNTA(B413:AP413)</f>
        <v>22</v>
      </c>
      <c r="AS413" s="1">
        <f>AQ413/AR413</f>
        <v>4.5</v>
      </c>
      <c r="AT413" s="1">
        <f>STDEV(B413:AP413)</f>
        <v>0.8017837257372731</v>
      </c>
      <c r="AU413" s="12" t="s">
        <v>7</v>
      </c>
      <c r="AV413" s="8">
        <f>COUNTIF(B413:AP413,"=1")</f>
        <v>0</v>
      </c>
      <c r="AW413" s="8">
        <f>COUNTIF(B413:AP413,"=2")</f>
        <v>1</v>
      </c>
      <c r="AX413" s="8">
        <f>COUNTIF(B413:AP413,"=3")</f>
        <v>1</v>
      </c>
      <c r="AY413" s="8">
        <f>COUNTIF(B413:AP413,"=4")</f>
        <v>6</v>
      </c>
      <c r="AZ413" s="8">
        <f>COUNTIF(B413:AP413,"=5")</f>
        <v>14</v>
      </c>
    </row>
    <row r="414" spans="1:52" ht="13.5" customHeight="1">
      <c r="A414" s="13" t="s">
        <v>8</v>
      </c>
      <c r="B414">
        <v>3</v>
      </c>
      <c r="C414">
        <v>4</v>
      </c>
      <c r="D414">
        <v>4</v>
      </c>
      <c r="E414">
        <v>5</v>
      </c>
      <c r="F414">
        <v>4</v>
      </c>
      <c r="G414">
        <v>3</v>
      </c>
      <c r="H414">
        <v>5</v>
      </c>
      <c r="I414">
        <v>4</v>
      </c>
      <c r="J414">
        <v>3</v>
      </c>
      <c r="K414">
        <v>3</v>
      </c>
      <c r="L414">
        <v>4</v>
      </c>
      <c r="M414">
        <v>3</v>
      </c>
      <c r="N414">
        <v>5</v>
      </c>
      <c r="O414">
        <v>5</v>
      </c>
      <c r="P414">
        <v>5</v>
      </c>
      <c r="Q414">
        <v>5</v>
      </c>
      <c r="R414">
        <v>5</v>
      </c>
      <c r="S414">
        <v>5</v>
      </c>
      <c r="T414">
        <v>5</v>
      </c>
      <c r="U414">
        <v>5</v>
      </c>
      <c r="V414">
        <v>5</v>
      </c>
      <c r="W414">
        <v>5</v>
      </c>
      <c r="AQ414" s="14">
        <f>SUM(B414:AP414)</f>
        <v>95</v>
      </c>
      <c r="AR414" s="8">
        <f>COUNTA(B414:AP414)</f>
        <v>22</v>
      </c>
      <c r="AS414" s="1">
        <f>AQ414/AR414</f>
        <v>4.31818181818182</v>
      </c>
      <c r="AT414" s="1">
        <f>STDEV(B414:AP414)</f>
        <v>0.8387271329003281</v>
      </c>
      <c r="AU414" s="15" t="s">
        <v>9</v>
      </c>
      <c r="AV414" s="8">
        <f>COUNTIF(B414:AP414,"=1")</f>
        <v>0</v>
      </c>
      <c r="AW414" s="8">
        <f>COUNTIF(B414:AP414,"=2")</f>
        <v>0</v>
      </c>
      <c r="AX414" s="8">
        <f>COUNTIF(B414:AP414,"=3")</f>
        <v>5</v>
      </c>
      <c r="AY414" s="8">
        <f>COUNTIF(B414:AP414,"=4")</f>
        <v>5</v>
      </c>
      <c r="AZ414" s="8">
        <f>COUNTIF(B414:AP414,"=5")</f>
        <v>12</v>
      </c>
    </row>
    <row r="415" spans="1:52" ht="13.5" customHeight="1">
      <c r="A415" s="16" t="s">
        <v>10</v>
      </c>
      <c r="B415">
        <v>4</v>
      </c>
      <c r="C415">
        <v>4</v>
      </c>
      <c r="D415">
        <v>5</v>
      </c>
      <c r="E415">
        <v>5</v>
      </c>
      <c r="F415">
        <v>4</v>
      </c>
      <c r="G415">
        <v>5</v>
      </c>
      <c r="H415">
        <v>5</v>
      </c>
      <c r="I415">
        <v>5</v>
      </c>
      <c r="J415">
        <v>4</v>
      </c>
      <c r="K415">
        <v>5</v>
      </c>
      <c r="L415">
        <v>5</v>
      </c>
      <c r="M415">
        <v>3</v>
      </c>
      <c r="N415">
        <v>5</v>
      </c>
      <c r="O415">
        <v>5</v>
      </c>
      <c r="P415">
        <v>5</v>
      </c>
      <c r="Q415">
        <v>5</v>
      </c>
      <c r="R415">
        <v>5</v>
      </c>
      <c r="S415">
        <v>5</v>
      </c>
      <c r="T415">
        <v>4</v>
      </c>
      <c r="U415">
        <v>5</v>
      </c>
      <c r="V415">
        <v>5</v>
      </c>
      <c r="W415">
        <v>5</v>
      </c>
      <c r="AQ415" s="17">
        <f>SUM(B415:AP415)</f>
        <v>103</v>
      </c>
      <c r="AR415" s="8">
        <f>COUNTA(B415:AP415)</f>
        <v>22</v>
      </c>
      <c r="AS415" s="1">
        <f>AQ415/AR415</f>
        <v>4.68181818181818</v>
      </c>
      <c r="AT415" s="1">
        <f>STDEV(B415:AP415)</f>
        <v>0.56790036318955</v>
      </c>
      <c r="AU415" s="18" t="s">
        <v>11</v>
      </c>
      <c r="AV415" s="8">
        <f>COUNTIF(B415:AP415,"=1")</f>
        <v>0</v>
      </c>
      <c r="AW415" s="8">
        <f>COUNTIF(B415:AP415,"=2")</f>
        <v>0</v>
      </c>
      <c r="AX415" s="8">
        <f>COUNTIF(B415:AP415,"=3")</f>
        <v>1</v>
      </c>
      <c r="AY415" s="8">
        <f>COUNTIF(B415:AP415,"=4")</f>
        <v>5</v>
      </c>
      <c r="AZ415" s="8">
        <f>COUNTIF(B415:AP415,"=5")</f>
        <v>16</v>
      </c>
    </row>
    <row r="416" spans="1:52" ht="13.5" customHeight="1">
      <c r="A416" s="19" t="s">
        <v>12</v>
      </c>
      <c r="B416">
        <v>3</v>
      </c>
      <c r="C416">
        <v>4</v>
      </c>
      <c r="D416">
        <v>5</v>
      </c>
      <c r="E416">
        <v>5</v>
      </c>
      <c r="G416">
        <v>5</v>
      </c>
      <c r="H416">
        <v>5</v>
      </c>
      <c r="J416">
        <v>4</v>
      </c>
      <c r="K416">
        <v>3</v>
      </c>
      <c r="L416">
        <v>5</v>
      </c>
      <c r="M416">
        <v>3</v>
      </c>
      <c r="N416">
        <v>5</v>
      </c>
      <c r="O416">
        <v>5</v>
      </c>
      <c r="P416">
        <v>5</v>
      </c>
      <c r="Q416">
        <v>5</v>
      </c>
      <c r="R416">
        <v>5</v>
      </c>
      <c r="S416">
        <v>5</v>
      </c>
      <c r="T416">
        <v>4</v>
      </c>
      <c r="U416">
        <v>5</v>
      </c>
      <c r="V416">
        <v>5</v>
      </c>
      <c r="W416">
        <v>5</v>
      </c>
      <c r="AQ416" s="20">
        <f>SUM(B416:AP416)</f>
        <v>91</v>
      </c>
      <c r="AR416" s="8">
        <f>COUNTA(B416:AP416)</f>
        <v>20</v>
      </c>
      <c r="AS416" s="1">
        <f>AQ416/AR416</f>
        <v>4.55</v>
      </c>
      <c r="AT416" s="1">
        <f>STDEV(B416:AP416)</f>
        <v>0.7591546545162481</v>
      </c>
      <c r="AU416" s="21" t="s">
        <v>13</v>
      </c>
      <c r="AV416" s="8">
        <f>COUNTIF(B416:AP416,"=1")</f>
        <v>0</v>
      </c>
      <c r="AW416" s="8">
        <f>COUNTIF(B416:AP416,"=2")</f>
        <v>0</v>
      </c>
      <c r="AX416" s="8">
        <f>COUNTIF(B416:AP416,"=3")</f>
        <v>3</v>
      </c>
      <c r="AY416" s="8">
        <f>COUNTIF(B416:AP416,"=4")</f>
        <v>3</v>
      </c>
      <c r="AZ416" s="8">
        <f>COUNTIF(B416:AP416,"=5")</f>
        <v>14</v>
      </c>
    </row>
    <row r="417" spans="44:47" ht="13.5" customHeight="1">
      <c r="AR417" s="1"/>
      <c r="AT417" s="2"/>
      <c r="AU417"/>
    </row>
    <row r="418" spans="44:47" ht="13.5" customHeight="1">
      <c r="AR418" s="1"/>
      <c r="AT418" s="2"/>
      <c r="AU418"/>
    </row>
    <row r="419" spans="44:47" ht="13.5" customHeight="1">
      <c r="AR419" s="1"/>
      <c r="AT419" s="2"/>
      <c r="AU419"/>
    </row>
    <row r="420" spans="44:47" ht="13.5" customHeight="1">
      <c r="AR420" s="1"/>
      <c r="AT420" s="2"/>
      <c r="AU420"/>
    </row>
    <row r="421" spans="44:47" ht="13.5" customHeight="1">
      <c r="AR421" s="1"/>
      <c r="AT421" s="2"/>
      <c r="AU421"/>
    </row>
    <row r="425" spans="1:52" ht="13.5" customHeight="1">
      <c r="A425" s="24" t="s">
        <v>44</v>
      </c>
      <c r="AQ425" t="s">
        <v>1</v>
      </c>
      <c r="AR425" t="s">
        <v>2</v>
      </c>
      <c r="AS425" s="1" t="s">
        <v>3</v>
      </c>
      <c r="AT425" s="5" t="s">
        <v>4</v>
      </c>
      <c r="AV425">
        <v>1</v>
      </c>
      <c r="AW425">
        <v>2</v>
      </c>
      <c r="AX425">
        <v>3</v>
      </c>
      <c r="AY425">
        <v>4</v>
      </c>
      <c r="AZ425">
        <v>5</v>
      </c>
    </row>
    <row r="426" spans="1:52" ht="13.5" customHeight="1">
      <c r="A426" s="22" t="s">
        <v>5</v>
      </c>
      <c r="B426">
        <v>3</v>
      </c>
      <c r="C426">
        <v>4</v>
      </c>
      <c r="D426">
        <v>3</v>
      </c>
      <c r="E426">
        <v>3</v>
      </c>
      <c r="F426">
        <v>3</v>
      </c>
      <c r="G426">
        <v>3</v>
      </c>
      <c r="H426">
        <v>3</v>
      </c>
      <c r="I426">
        <v>3</v>
      </c>
      <c r="J426">
        <v>3</v>
      </c>
      <c r="K426">
        <v>3</v>
      </c>
      <c r="L426">
        <v>3</v>
      </c>
      <c r="M426">
        <v>3</v>
      </c>
      <c r="N426">
        <v>3</v>
      </c>
      <c r="O426">
        <v>3</v>
      </c>
      <c r="P426">
        <v>3</v>
      </c>
      <c r="Q426">
        <v>3</v>
      </c>
      <c r="S426">
        <v>4</v>
      </c>
      <c r="T426">
        <v>3</v>
      </c>
      <c r="U426">
        <v>3</v>
      </c>
      <c r="V426">
        <v>3</v>
      </c>
      <c r="W426">
        <v>3</v>
      </c>
      <c r="AQ426" s="7">
        <f>SUM(B426:AP426)</f>
        <v>65</v>
      </c>
      <c r="AR426" s="8">
        <f>COUNTA(B426:AP426)</f>
        <v>21</v>
      </c>
      <c r="AS426" s="1">
        <f>AQ426/AR426</f>
        <v>3.0952380952381002</v>
      </c>
      <c r="AT426" s="1">
        <f>STDEV(B426:AP426)</f>
        <v>0.30079260375911904</v>
      </c>
      <c r="AU426" s="9" t="s">
        <v>5</v>
      </c>
      <c r="AV426" s="8">
        <f>COUNTIF(B426:AP426,"=1")</f>
        <v>0</v>
      </c>
      <c r="AW426" s="8">
        <f>COUNTIF(B426:AP426,"=2")</f>
        <v>0</v>
      </c>
      <c r="AX426" s="8">
        <f>COUNTIF(B426:AP426,"=3")</f>
        <v>19</v>
      </c>
      <c r="AY426" s="8">
        <f>COUNTIF(B426:AP426,"=4")</f>
        <v>2</v>
      </c>
      <c r="AZ426" s="8">
        <f>COUNTIF(B426:AP426,"=5")</f>
        <v>0</v>
      </c>
    </row>
    <row r="427" spans="1:52" ht="13.5" customHeight="1">
      <c r="A427" s="10" t="s">
        <v>6</v>
      </c>
      <c r="B427">
        <v>4</v>
      </c>
      <c r="C427">
        <v>4</v>
      </c>
      <c r="D427">
        <v>4</v>
      </c>
      <c r="E427">
        <v>4</v>
      </c>
      <c r="F427">
        <v>5</v>
      </c>
      <c r="G427">
        <v>5</v>
      </c>
      <c r="H427">
        <v>5</v>
      </c>
      <c r="I427">
        <v>4</v>
      </c>
      <c r="J427">
        <v>5</v>
      </c>
      <c r="K427">
        <v>4</v>
      </c>
      <c r="L427">
        <v>5</v>
      </c>
      <c r="M427">
        <v>4</v>
      </c>
      <c r="N427">
        <v>5</v>
      </c>
      <c r="O427">
        <v>5</v>
      </c>
      <c r="P427">
        <v>5</v>
      </c>
      <c r="Q427">
        <v>5</v>
      </c>
      <c r="S427">
        <v>5</v>
      </c>
      <c r="T427">
        <v>4</v>
      </c>
      <c r="U427">
        <v>5</v>
      </c>
      <c r="V427">
        <v>5</v>
      </c>
      <c r="W427">
        <v>5</v>
      </c>
      <c r="AQ427" s="11">
        <f>SUM(B427:AP427)</f>
        <v>97</v>
      </c>
      <c r="AR427" s="8">
        <f>COUNTA(B427:AP427)</f>
        <v>21</v>
      </c>
      <c r="AS427" s="1">
        <f>AQ427/AR427</f>
        <v>4.61904761904762</v>
      </c>
      <c r="AT427" s="1">
        <f>STDEV(B427:AP427)</f>
        <v>0.49761335152811903</v>
      </c>
      <c r="AU427" s="12" t="s">
        <v>7</v>
      </c>
      <c r="AV427" s="8">
        <f>COUNTIF(B427:AP427,"=1")</f>
        <v>0</v>
      </c>
      <c r="AW427" s="8">
        <f>COUNTIF(B427:AP427,"=2")</f>
        <v>0</v>
      </c>
      <c r="AX427" s="8">
        <f>COUNTIF(B427:AP427,"=3")</f>
        <v>0</v>
      </c>
      <c r="AY427" s="8">
        <f>COUNTIF(B427:AP427,"=4")</f>
        <v>8</v>
      </c>
      <c r="AZ427" s="8">
        <f>COUNTIF(B427:AP427,"=5")</f>
        <v>13</v>
      </c>
    </row>
    <row r="428" spans="1:52" ht="13.5" customHeight="1">
      <c r="A428" s="13" t="s">
        <v>8</v>
      </c>
      <c r="B428">
        <v>4</v>
      </c>
      <c r="C428">
        <v>3</v>
      </c>
      <c r="D428">
        <v>4</v>
      </c>
      <c r="E428">
        <v>4</v>
      </c>
      <c r="F428">
        <v>5</v>
      </c>
      <c r="G428">
        <v>4</v>
      </c>
      <c r="H428">
        <v>4</v>
      </c>
      <c r="I428">
        <v>4</v>
      </c>
      <c r="J428">
        <v>5</v>
      </c>
      <c r="K428">
        <v>4</v>
      </c>
      <c r="L428">
        <v>4</v>
      </c>
      <c r="M428">
        <v>4</v>
      </c>
      <c r="N428">
        <v>5</v>
      </c>
      <c r="O428">
        <v>5</v>
      </c>
      <c r="P428">
        <v>5</v>
      </c>
      <c r="Q428">
        <v>5</v>
      </c>
      <c r="S428">
        <v>5</v>
      </c>
      <c r="T428">
        <v>4</v>
      </c>
      <c r="U428">
        <v>5</v>
      </c>
      <c r="V428">
        <v>5</v>
      </c>
      <c r="W428">
        <v>5</v>
      </c>
      <c r="AQ428" s="14">
        <f>SUM(B428:AP428)</f>
        <v>93</v>
      </c>
      <c r="AR428" s="8">
        <f>COUNTA(B428:AP428)</f>
        <v>21</v>
      </c>
      <c r="AS428" s="1">
        <f>AQ428/AR428</f>
        <v>4.42857142857143</v>
      </c>
      <c r="AT428" s="1">
        <f>STDEV(B428:AP428)</f>
        <v>0.597614304667197</v>
      </c>
      <c r="AU428" s="15" t="s">
        <v>9</v>
      </c>
      <c r="AV428" s="8">
        <f>COUNTIF(B428:AP428,"=1")</f>
        <v>0</v>
      </c>
      <c r="AW428" s="8">
        <f>COUNTIF(B428:AP428,"=2")</f>
        <v>0</v>
      </c>
      <c r="AX428" s="8">
        <f>COUNTIF(B428:AP428,"=3")</f>
        <v>1</v>
      </c>
      <c r="AY428" s="8">
        <f>COUNTIF(B428:AP428,"=4")</f>
        <v>10</v>
      </c>
      <c r="AZ428" s="8">
        <f>COUNTIF(B428:AP428,"=5")</f>
        <v>10</v>
      </c>
    </row>
    <row r="429" spans="1:52" ht="13.5" customHeight="1">
      <c r="A429" s="16" t="s">
        <v>10</v>
      </c>
      <c r="B429">
        <v>4</v>
      </c>
      <c r="C429">
        <v>3</v>
      </c>
      <c r="D429">
        <v>5</v>
      </c>
      <c r="E429">
        <v>4</v>
      </c>
      <c r="F429">
        <v>5</v>
      </c>
      <c r="G429">
        <v>5</v>
      </c>
      <c r="H429">
        <v>5</v>
      </c>
      <c r="I429">
        <v>4</v>
      </c>
      <c r="J429">
        <v>4</v>
      </c>
      <c r="K429">
        <v>3</v>
      </c>
      <c r="L429">
        <v>5</v>
      </c>
      <c r="M429">
        <v>4</v>
      </c>
      <c r="N429">
        <v>5</v>
      </c>
      <c r="O429">
        <v>5</v>
      </c>
      <c r="P429">
        <v>5</v>
      </c>
      <c r="Q429">
        <v>4</v>
      </c>
      <c r="S429">
        <v>5</v>
      </c>
      <c r="T429">
        <v>4</v>
      </c>
      <c r="U429">
        <v>5</v>
      </c>
      <c r="V429">
        <v>5</v>
      </c>
      <c r="W429">
        <v>5</v>
      </c>
      <c r="AQ429" s="17">
        <f>SUM(B429:AP429)</f>
        <v>94</v>
      </c>
      <c r="AR429" s="8">
        <f>COUNTA(B429:AP429)</f>
        <v>21</v>
      </c>
      <c r="AS429" s="1">
        <f>AQ429/AR429</f>
        <v>4.47619047619048</v>
      </c>
      <c r="AT429" s="1">
        <f>STDEV(B429:AP429)</f>
        <v>0.679635756787974</v>
      </c>
      <c r="AU429" s="18" t="s">
        <v>11</v>
      </c>
      <c r="AV429" s="8">
        <f>COUNTIF(B429:AP429,"=1")</f>
        <v>0</v>
      </c>
      <c r="AW429" s="8">
        <f>COUNTIF(B429:AP429,"=2")</f>
        <v>0</v>
      </c>
      <c r="AX429" s="8">
        <f>COUNTIF(B429:AP429,"=3")</f>
        <v>2</v>
      </c>
      <c r="AY429" s="8">
        <f>COUNTIF(B429:AP429,"=4")</f>
        <v>7</v>
      </c>
      <c r="AZ429" s="8">
        <f>COUNTIF(B429:AP429,"=5")</f>
        <v>12</v>
      </c>
    </row>
    <row r="430" spans="1:52" ht="13.5" customHeight="1">
      <c r="A430" s="19" t="s">
        <v>12</v>
      </c>
      <c r="B430">
        <v>4</v>
      </c>
      <c r="C430">
        <v>4</v>
      </c>
      <c r="D430">
        <v>5</v>
      </c>
      <c r="F430">
        <v>5</v>
      </c>
      <c r="G430">
        <v>5</v>
      </c>
      <c r="H430">
        <v>5</v>
      </c>
      <c r="J430">
        <v>3</v>
      </c>
      <c r="K430">
        <v>3</v>
      </c>
      <c r="L430">
        <v>5</v>
      </c>
      <c r="M430">
        <v>4</v>
      </c>
      <c r="N430">
        <v>5</v>
      </c>
      <c r="O430">
        <v>5</v>
      </c>
      <c r="P430">
        <v>5</v>
      </c>
      <c r="Q430">
        <v>4</v>
      </c>
      <c r="S430">
        <v>5</v>
      </c>
      <c r="T430">
        <v>4</v>
      </c>
      <c r="U430">
        <v>4</v>
      </c>
      <c r="V430">
        <v>5</v>
      </c>
      <c r="W430">
        <v>5</v>
      </c>
      <c r="AQ430" s="20">
        <f>SUM(B430:AP430)</f>
        <v>85</v>
      </c>
      <c r="AR430" s="8">
        <f>COUNTA(B430:AP430)</f>
        <v>19</v>
      </c>
      <c r="AS430" s="1">
        <f>AQ430/AR430</f>
        <v>4.47368421052632</v>
      </c>
      <c r="AT430" s="1">
        <f>STDEV(B430:AP430)</f>
        <v>0.6966922684794661</v>
      </c>
      <c r="AU430" s="21" t="s">
        <v>13</v>
      </c>
      <c r="AV430" s="8">
        <f>COUNTIF(B430:AP430,"=1")</f>
        <v>0</v>
      </c>
      <c r="AW430" s="8">
        <f>COUNTIF(B430:AP430,"=2")</f>
        <v>0</v>
      </c>
      <c r="AX430" s="8">
        <f>COUNTIF(B430:AP430,"=3")</f>
        <v>2</v>
      </c>
      <c r="AY430" s="8">
        <f>COUNTIF(B430:AP430,"=4")</f>
        <v>6</v>
      </c>
      <c r="AZ430" s="8">
        <f>COUNTIF(B430:AP430,"=5")</f>
        <v>11</v>
      </c>
    </row>
    <row r="439" spans="1:52" ht="13.5" customHeight="1">
      <c r="A439" s="3" t="s">
        <v>45</v>
      </c>
      <c r="AQ439" t="s">
        <v>1</v>
      </c>
      <c r="AR439" t="s">
        <v>2</v>
      </c>
      <c r="AS439" s="1" t="s">
        <v>3</v>
      </c>
      <c r="AT439" s="5" t="s">
        <v>4</v>
      </c>
      <c r="AV439">
        <v>1</v>
      </c>
      <c r="AW439">
        <v>2</v>
      </c>
      <c r="AX439">
        <v>3</v>
      </c>
      <c r="AY439">
        <v>4</v>
      </c>
      <c r="AZ439">
        <v>5</v>
      </c>
    </row>
    <row r="440" spans="1:52" ht="13.5" customHeight="1">
      <c r="A440" s="22" t="s">
        <v>5</v>
      </c>
      <c r="B440">
        <v>3</v>
      </c>
      <c r="C440">
        <v>3</v>
      </c>
      <c r="D440">
        <v>3</v>
      </c>
      <c r="E440">
        <v>3</v>
      </c>
      <c r="F440">
        <v>3</v>
      </c>
      <c r="G440">
        <v>3</v>
      </c>
      <c r="H440">
        <v>3</v>
      </c>
      <c r="I440">
        <v>3</v>
      </c>
      <c r="J440">
        <v>3</v>
      </c>
      <c r="K440">
        <v>3</v>
      </c>
      <c r="L440">
        <v>3</v>
      </c>
      <c r="M440">
        <v>3</v>
      </c>
      <c r="N440">
        <v>3</v>
      </c>
      <c r="O440">
        <v>3</v>
      </c>
      <c r="P440">
        <v>3</v>
      </c>
      <c r="Q440">
        <v>3</v>
      </c>
      <c r="R440">
        <v>3</v>
      </c>
      <c r="S440">
        <v>3</v>
      </c>
      <c r="T440">
        <v>3</v>
      </c>
      <c r="U440">
        <v>3</v>
      </c>
      <c r="V440">
        <v>4</v>
      </c>
      <c r="W440">
        <v>3</v>
      </c>
      <c r="AQ440" s="7">
        <f>SUM(B440:AP440)</f>
        <v>67</v>
      </c>
      <c r="AR440" s="8">
        <f>COUNTA(B440:AP440)</f>
        <v>22</v>
      </c>
      <c r="AS440" s="1">
        <f>AQ440/AR440</f>
        <v>3.04545454545455</v>
      </c>
      <c r="AT440" s="1">
        <f>STDEV(B440:AP440)</f>
        <v>0.21320071635561</v>
      </c>
      <c r="AU440" s="9" t="s">
        <v>5</v>
      </c>
      <c r="AV440" s="8">
        <f>COUNTIF(B440:AP440,"=1")</f>
        <v>0</v>
      </c>
      <c r="AW440" s="8">
        <f>COUNTIF(B440:AP440,"=2")</f>
        <v>0</v>
      </c>
      <c r="AX440" s="8">
        <f>COUNTIF(B440:AP440,"=3")</f>
        <v>21</v>
      </c>
      <c r="AY440" s="8">
        <f>COUNTIF(B440:AP440,"=4")</f>
        <v>1</v>
      </c>
      <c r="AZ440" s="8">
        <f>COUNTIF(B440:AP440,"=5")</f>
        <v>0</v>
      </c>
    </row>
    <row r="441" spans="1:52" ht="13.5" customHeight="1">
      <c r="A441" s="10" t="s">
        <v>6</v>
      </c>
      <c r="B441">
        <v>4</v>
      </c>
      <c r="C441">
        <v>3</v>
      </c>
      <c r="D441">
        <v>5</v>
      </c>
      <c r="E441">
        <v>5</v>
      </c>
      <c r="F441">
        <v>5</v>
      </c>
      <c r="G441">
        <v>4</v>
      </c>
      <c r="H441">
        <v>4</v>
      </c>
      <c r="I441">
        <v>4</v>
      </c>
      <c r="J441">
        <v>4</v>
      </c>
      <c r="K441">
        <v>3</v>
      </c>
      <c r="L441">
        <v>5</v>
      </c>
      <c r="M441">
        <v>4</v>
      </c>
      <c r="N441">
        <v>4</v>
      </c>
      <c r="O441">
        <v>5</v>
      </c>
      <c r="P441">
        <v>5</v>
      </c>
      <c r="Q441">
        <v>4</v>
      </c>
      <c r="R441">
        <v>5</v>
      </c>
      <c r="S441">
        <v>5</v>
      </c>
      <c r="T441">
        <v>3</v>
      </c>
      <c r="U441">
        <v>4</v>
      </c>
      <c r="V441">
        <v>5</v>
      </c>
      <c r="W441">
        <v>5</v>
      </c>
      <c r="AQ441" s="11">
        <f>SUM(B441:AP441)</f>
        <v>95</v>
      </c>
      <c r="AR441" s="8">
        <f>COUNTA(B441:AP441)</f>
        <v>22</v>
      </c>
      <c r="AS441" s="1">
        <f>AQ441/AR441</f>
        <v>4.31818181818182</v>
      </c>
      <c r="AT441" s="1">
        <f>STDEV(B441:AP441)</f>
        <v>0.716231117019509</v>
      </c>
      <c r="AU441" s="12" t="s">
        <v>7</v>
      </c>
      <c r="AV441" s="8">
        <f>COUNTIF(B441:AP441,"=1")</f>
        <v>0</v>
      </c>
      <c r="AW441" s="8">
        <f>COUNTIF(B441:AP441,"=2")</f>
        <v>0</v>
      </c>
      <c r="AX441" s="8">
        <f>COUNTIF(B441:AP441,"=3")</f>
        <v>3</v>
      </c>
      <c r="AY441" s="8">
        <f>COUNTIF(B441:AP441,"=4")</f>
        <v>9</v>
      </c>
      <c r="AZ441" s="8">
        <f>COUNTIF(B441:AP441,"=5")</f>
        <v>10</v>
      </c>
    </row>
    <row r="442" spans="1:52" ht="13.5" customHeight="1">
      <c r="A442" s="13" t="s">
        <v>8</v>
      </c>
      <c r="B442">
        <v>4</v>
      </c>
      <c r="C442">
        <v>3</v>
      </c>
      <c r="D442">
        <v>5</v>
      </c>
      <c r="E442">
        <v>5</v>
      </c>
      <c r="F442">
        <v>4</v>
      </c>
      <c r="G442">
        <v>3</v>
      </c>
      <c r="H442">
        <v>4</v>
      </c>
      <c r="I442">
        <v>3</v>
      </c>
      <c r="J442">
        <v>5</v>
      </c>
      <c r="K442">
        <v>3</v>
      </c>
      <c r="L442">
        <v>4</v>
      </c>
      <c r="M442">
        <v>4</v>
      </c>
      <c r="N442">
        <v>4</v>
      </c>
      <c r="O442">
        <v>5</v>
      </c>
      <c r="P442">
        <v>5</v>
      </c>
      <c r="Q442">
        <v>3</v>
      </c>
      <c r="R442">
        <v>3</v>
      </c>
      <c r="S442">
        <v>5</v>
      </c>
      <c r="T442">
        <v>3</v>
      </c>
      <c r="U442">
        <v>3</v>
      </c>
      <c r="V442">
        <v>5</v>
      </c>
      <c r="W442">
        <v>4</v>
      </c>
      <c r="AQ442" s="14">
        <f>SUM(B442:AP442)</f>
        <v>87</v>
      </c>
      <c r="AR442" s="8">
        <f>COUNTA(B442:AP442)</f>
        <v>22</v>
      </c>
      <c r="AS442" s="1">
        <f>AQ442/AR442</f>
        <v>3.95454545454545</v>
      </c>
      <c r="AT442" s="1">
        <f>STDEV(B442:AP442)</f>
        <v>0.8438727464026861</v>
      </c>
      <c r="AU442" s="15" t="s">
        <v>9</v>
      </c>
      <c r="AV442" s="8">
        <f>COUNTIF(B442:AP442,"=1")</f>
        <v>0</v>
      </c>
      <c r="AW442" s="8">
        <f>COUNTIF(B442:AP442,"=2")</f>
        <v>0</v>
      </c>
      <c r="AX442" s="8">
        <f>COUNTIF(B442:AP442,"=3")</f>
        <v>8</v>
      </c>
      <c r="AY442" s="8">
        <f>COUNTIF(B442:AP442,"=4")</f>
        <v>7</v>
      </c>
      <c r="AZ442" s="8">
        <f>COUNTIF(B442:AP442,"=5")</f>
        <v>7</v>
      </c>
    </row>
    <row r="443" spans="1:52" ht="13.5" customHeight="1">
      <c r="A443" s="16" t="s">
        <v>10</v>
      </c>
      <c r="B443">
        <v>4</v>
      </c>
      <c r="C443">
        <v>3</v>
      </c>
      <c r="D443">
        <v>5</v>
      </c>
      <c r="E443">
        <v>5</v>
      </c>
      <c r="F443">
        <v>5</v>
      </c>
      <c r="G443">
        <v>5</v>
      </c>
      <c r="H443">
        <v>4</v>
      </c>
      <c r="I443">
        <v>4</v>
      </c>
      <c r="J443">
        <v>5</v>
      </c>
      <c r="K443">
        <v>3</v>
      </c>
      <c r="L443">
        <v>5</v>
      </c>
      <c r="M443">
        <v>4</v>
      </c>
      <c r="N443">
        <v>5</v>
      </c>
      <c r="O443">
        <v>5</v>
      </c>
      <c r="P443">
        <v>5</v>
      </c>
      <c r="Q443">
        <v>4</v>
      </c>
      <c r="R443">
        <v>5</v>
      </c>
      <c r="S443">
        <v>5</v>
      </c>
      <c r="T443">
        <v>3</v>
      </c>
      <c r="U443">
        <v>4</v>
      </c>
      <c r="V443">
        <v>5</v>
      </c>
      <c r="W443">
        <v>5</v>
      </c>
      <c r="AQ443" s="17">
        <f>SUM(B443:AP443)</f>
        <v>98</v>
      </c>
      <c r="AR443" s="8">
        <f>COUNTA(B443:AP443)</f>
        <v>22</v>
      </c>
      <c r="AS443" s="1">
        <f>AQ443/AR443</f>
        <v>4.45454545454545</v>
      </c>
      <c r="AT443" s="1">
        <f>STDEV(B443:AP443)</f>
        <v>0.7385489458759961</v>
      </c>
      <c r="AU443" s="18" t="s">
        <v>11</v>
      </c>
      <c r="AV443" s="8">
        <f>COUNTIF(B443:AP443,"=1")</f>
        <v>0</v>
      </c>
      <c r="AW443" s="8">
        <f>COUNTIF(B443:AP443,"=2")</f>
        <v>0</v>
      </c>
      <c r="AX443" s="8">
        <f>COUNTIF(B443:AP443,"=3")</f>
        <v>3</v>
      </c>
      <c r="AY443" s="8">
        <f>COUNTIF(B443:AP443,"=4")</f>
        <v>6</v>
      </c>
      <c r="AZ443" s="8">
        <f>COUNTIF(B443:AP443,"=5")</f>
        <v>13</v>
      </c>
    </row>
    <row r="444" spans="1:52" ht="13.5" customHeight="1">
      <c r="A444" s="19" t="s">
        <v>12</v>
      </c>
      <c r="B444">
        <v>5</v>
      </c>
      <c r="C444">
        <v>3</v>
      </c>
      <c r="D444">
        <v>5</v>
      </c>
      <c r="E444">
        <v>5</v>
      </c>
      <c r="F444">
        <v>5</v>
      </c>
      <c r="G444">
        <v>5</v>
      </c>
      <c r="H444">
        <v>4</v>
      </c>
      <c r="J444">
        <v>5</v>
      </c>
      <c r="K444">
        <v>3</v>
      </c>
      <c r="L444">
        <v>5</v>
      </c>
      <c r="M444">
        <v>4</v>
      </c>
      <c r="N444">
        <v>5</v>
      </c>
      <c r="O444">
        <v>5</v>
      </c>
      <c r="P444">
        <v>5</v>
      </c>
      <c r="Q444">
        <v>4</v>
      </c>
      <c r="S444">
        <v>5</v>
      </c>
      <c r="T444">
        <v>3</v>
      </c>
      <c r="U444">
        <v>4</v>
      </c>
      <c r="V444">
        <v>5</v>
      </c>
      <c r="W444">
        <v>5</v>
      </c>
      <c r="AQ444" s="20">
        <f>SUM(B444:AP444)</f>
        <v>90</v>
      </c>
      <c r="AR444" s="8">
        <f>COUNTA(B444:AP444)</f>
        <v>20</v>
      </c>
      <c r="AS444" s="1">
        <f>AQ444/AR444</f>
        <v>4.5</v>
      </c>
      <c r="AT444" s="1">
        <f>STDEV(B444:AP444)</f>
        <v>0.760885910252682</v>
      </c>
      <c r="AU444" s="21" t="s">
        <v>13</v>
      </c>
      <c r="AV444" s="8">
        <f>COUNTIF(B444:AP444,"=1")</f>
        <v>0</v>
      </c>
      <c r="AW444" s="8">
        <f>COUNTIF(B444:AP444,"=2")</f>
        <v>0</v>
      </c>
      <c r="AX444" s="8">
        <f>COUNTIF(B444:AP444,"=3")</f>
        <v>3</v>
      </c>
      <c r="AY444" s="8">
        <f>COUNTIF(B444:AP444,"=4")</f>
        <v>4</v>
      </c>
      <c r="AZ444" s="8">
        <f>COUNTIF(B444:AP444,"=5")</f>
        <v>13</v>
      </c>
    </row>
    <row r="454" spans="1:52" ht="13.5" customHeight="1">
      <c r="A454" s="3" t="s">
        <v>46</v>
      </c>
      <c r="AQ454" t="s">
        <v>1</v>
      </c>
      <c r="AR454" t="s">
        <v>2</v>
      </c>
      <c r="AS454" s="1" t="s">
        <v>3</v>
      </c>
      <c r="AT454" s="5" t="s">
        <v>4</v>
      </c>
      <c r="AV454">
        <v>1</v>
      </c>
      <c r="AW454">
        <v>2</v>
      </c>
      <c r="AX454">
        <v>3</v>
      </c>
      <c r="AY454">
        <v>4</v>
      </c>
      <c r="AZ454">
        <v>5</v>
      </c>
    </row>
    <row r="455" spans="1:52" ht="13.5" customHeight="1">
      <c r="A455" s="22" t="s">
        <v>5</v>
      </c>
      <c r="B455">
        <v>3</v>
      </c>
      <c r="C455">
        <v>3</v>
      </c>
      <c r="D455">
        <v>3</v>
      </c>
      <c r="E455">
        <v>3</v>
      </c>
      <c r="F455">
        <v>3</v>
      </c>
      <c r="G455">
        <v>3</v>
      </c>
      <c r="H455">
        <v>3</v>
      </c>
      <c r="I455">
        <v>3</v>
      </c>
      <c r="J455">
        <v>3</v>
      </c>
      <c r="K455">
        <v>3</v>
      </c>
      <c r="L455">
        <v>3</v>
      </c>
      <c r="M455">
        <v>3</v>
      </c>
      <c r="N455">
        <v>3</v>
      </c>
      <c r="O455">
        <v>3</v>
      </c>
      <c r="P455">
        <v>3</v>
      </c>
      <c r="Q455">
        <v>3</v>
      </c>
      <c r="R455">
        <v>3</v>
      </c>
      <c r="S455">
        <v>4</v>
      </c>
      <c r="T455">
        <v>3</v>
      </c>
      <c r="U455">
        <v>3</v>
      </c>
      <c r="V455">
        <v>4</v>
      </c>
      <c r="W455">
        <v>3</v>
      </c>
      <c r="AQ455" s="7">
        <f>SUM(B455:AP455)</f>
        <v>68</v>
      </c>
      <c r="AR455" s="8">
        <f>COUNTA(B455:AP455)</f>
        <v>22</v>
      </c>
      <c r="AS455" s="1">
        <f>AQ455/AR455</f>
        <v>3.09090909090909</v>
      </c>
      <c r="AT455" s="1">
        <f>STDEV(B455:AP455)</f>
        <v>0.29424494316825</v>
      </c>
      <c r="AU455" s="9" t="s">
        <v>5</v>
      </c>
      <c r="AV455" s="8">
        <f>COUNTIF(B455:AP455,"=1")</f>
        <v>0</v>
      </c>
      <c r="AW455" s="8">
        <f>COUNTIF(B455:AP455,"=2")</f>
        <v>0</v>
      </c>
      <c r="AX455" s="8">
        <f>COUNTIF(B455:AP455,"=3")</f>
        <v>20</v>
      </c>
      <c r="AY455" s="8">
        <f>COUNTIF(B455:AP455,"=4")</f>
        <v>2</v>
      </c>
      <c r="AZ455" s="8">
        <f>COUNTIF(B455:AP455,"=5")</f>
        <v>0</v>
      </c>
    </row>
    <row r="456" spans="1:52" ht="13.5" customHeight="1">
      <c r="A456" s="10" t="s">
        <v>6</v>
      </c>
      <c r="B456">
        <v>4</v>
      </c>
      <c r="C456">
        <v>5</v>
      </c>
      <c r="D456">
        <v>4</v>
      </c>
      <c r="E456">
        <v>5</v>
      </c>
      <c r="F456">
        <v>5</v>
      </c>
      <c r="G456">
        <v>4</v>
      </c>
      <c r="H456">
        <v>4</v>
      </c>
      <c r="I456">
        <v>4</v>
      </c>
      <c r="J456">
        <v>5</v>
      </c>
      <c r="K456">
        <v>3</v>
      </c>
      <c r="L456">
        <v>5</v>
      </c>
      <c r="M456">
        <v>5</v>
      </c>
      <c r="N456">
        <v>5</v>
      </c>
      <c r="O456">
        <v>5</v>
      </c>
      <c r="P456">
        <v>5</v>
      </c>
      <c r="Q456">
        <v>4</v>
      </c>
      <c r="R456">
        <v>5</v>
      </c>
      <c r="S456">
        <v>4</v>
      </c>
      <c r="T456">
        <v>4</v>
      </c>
      <c r="U456">
        <v>5</v>
      </c>
      <c r="V456">
        <v>5</v>
      </c>
      <c r="W456">
        <v>5</v>
      </c>
      <c r="AQ456" s="11">
        <f>SUM(B456:AP456)</f>
        <v>100</v>
      </c>
      <c r="AR456" s="8">
        <f>COUNTA(B456:AP456)</f>
        <v>22</v>
      </c>
      <c r="AS456" s="1">
        <f>AQ456/AR456</f>
        <v>4.54545454545455</v>
      </c>
      <c r="AT456" s="1">
        <f>STDEV(B456:AP456)</f>
        <v>0.595800600015102</v>
      </c>
      <c r="AU456" s="12" t="s">
        <v>7</v>
      </c>
      <c r="AV456" s="8">
        <f>COUNTIF(B456:AP456,"=1")</f>
        <v>0</v>
      </c>
      <c r="AW456" s="8">
        <f>COUNTIF(B456:AP456,"=2")</f>
        <v>0</v>
      </c>
      <c r="AX456" s="8">
        <f>COUNTIF(B456:AP456,"=3")</f>
        <v>1</v>
      </c>
      <c r="AY456" s="8">
        <f>COUNTIF(B456:AP456,"=4")</f>
        <v>8</v>
      </c>
      <c r="AZ456" s="8">
        <f>COUNTIF(B456:AP456,"=5")</f>
        <v>13</v>
      </c>
    </row>
    <row r="457" spans="1:52" ht="13.5" customHeight="1">
      <c r="A457" s="13" t="s">
        <v>8</v>
      </c>
      <c r="B457">
        <v>4</v>
      </c>
      <c r="C457">
        <v>4</v>
      </c>
      <c r="D457">
        <v>3</v>
      </c>
      <c r="E457">
        <v>5</v>
      </c>
      <c r="F457">
        <v>4</v>
      </c>
      <c r="G457">
        <v>3</v>
      </c>
      <c r="H457">
        <v>3</v>
      </c>
      <c r="I457">
        <v>3</v>
      </c>
      <c r="J457">
        <v>4</v>
      </c>
      <c r="K457">
        <v>3</v>
      </c>
      <c r="L457">
        <v>5</v>
      </c>
      <c r="M457">
        <v>5</v>
      </c>
      <c r="N457">
        <v>5</v>
      </c>
      <c r="O457">
        <v>5</v>
      </c>
      <c r="P457">
        <v>5</v>
      </c>
      <c r="Q457">
        <v>4</v>
      </c>
      <c r="R457">
        <v>4</v>
      </c>
      <c r="S457">
        <v>4</v>
      </c>
      <c r="T457">
        <v>3</v>
      </c>
      <c r="U457">
        <v>4</v>
      </c>
      <c r="V457">
        <v>5</v>
      </c>
      <c r="W457">
        <v>4</v>
      </c>
      <c r="AQ457" s="14">
        <f>SUM(B457:AP457)</f>
        <v>89</v>
      </c>
      <c r="AR457" s="8">
        <f>COUNTA(B457:AP457)</f>
        <v>22</v>
      </c>
      <c r="AS457" s="1">
        <f>AQ457/AR457</f>
        <v>4.04545454545455</v>
      </c>
      <c r="AT457" s="1">
        <f>STDEV(B457:AP457)</f>
        <v>0.785419070867977</v>
      </c>
      <c r="AU457" s="15" t="s">
        <v>9</v>
      </c>
      <c r="AV457" s="8">
        <f>COUNTIF(B457:AP457,"=1")</f>
        <v>0</v>
      </c>
      <c r="AW457" s="8">
        <f>COUNTIF(B457:AP457,"=2")</f>
        <v>0</v>
      </c>
      <c r="AX457" s="8">
        <f>COUNTIF(B457:AP457,"=3")</f>
        <v>6</v>
      </c>
      <c r="AY457" s="8">
        <f>COUNTIF(B457:AP457,"=4")</f>
        <v>9</v>
      </c>
      <c r="AZ457" s="8">
        <f>COUNTIF(B457:AP457,"=5")</f>
        <v>7</v>
      </c>
    </row>
    <row r="458" spans="1:52" ht="13.5" customHeight="1">
      <c r="A458" s="16" t="s">
        <v>10</v>
      </c>
      <c r="B458">
        <v>4</v>
      </c>
      <c r="C458">
        <v>4</v>
      </c>
      <c r="D458">
        <v>5</v>
      </c>
      <c r="E458">
        <v>5</v>
      </c>
      <c r="F458">
        <v>5</v>
      </c>
      <c r="G458">
        <v>5</v>
      </c>
      <c r="H458">
        <v>5</v>
      </c>
      <c r="I458">
        <v>4</v>
      </c>
      <c r="J458">
        <v>5</v>
      </c>
      <c r="K458">
        <v>3</v>
      </c>
      <c r="L458">
        <v>5</v>
      </c>
      <c r="M458">
        <v>5</v>
      </c>
      <c r="N458">
        <v>5</v>
      </c>
      <c r="O458">
        <v>5</v>
      </c>
      <c r="P458">
        <v>5</v>
      </c>
      <c r="Q458">
        <v>4</v>
      </c>
      <c r="R458">
        <v>5</v>
      </c>
      <c r="S458">
        <v>4</v>
      </c>
      <c r="T458">
        <v>4</v>
      </c>
      <c r="U458">
        <v>5</v>
      </c>
      <c r="V458">
        <v>5</v>
      </c>
      <c r="W458">
        <v>5</v>
      </c>
      <c r="AQ458" s="17">
        <f>SUM(B458:AP458)</f>
        <v>102</v>
      </c>
      <c r="AR458" s="8">
        <f>COUNTA(B458:AP458)</f>
        <v>22</v>
      </c>
      <c r="AS458" s="1">
        <f>AQ458/AR458</f>
        <v>4.63636363636364</v>
      </c>
      <c r="AT458" s="1">
        <f>STDEV(B458:AP458)</f>
        <v>0.581087203147976</v>
      </c>
      <c r="AU458" s="18" t="s">
        <v>11</v>
      </c>
      <c r="AV458" s="8">
        <f>COUNTIF(B458:AP458,"=1")</f>
        <v>0</v>
      </c>
      <c r="AW458" s="8">
        <f>COUNTIF(B458:AP458,"=2")</f>
        <v>0</v>
      </c>
      <c r="AX458" s="8">
        <f>COUNTIF(B458:AP458,"=3")</f>
        <v>1</v>
      </c>
      <c r="AY458" s="8">
        <f>COUNTIF(B458:AP458,"=4")</f>
        <v>6</v>
      </c>
      <c r="AZ458" s="8">
        <f>COUNTIF(B458:AP458,"=5")</f>
        <v>15</v>
      </c>
    </row>
    <row r="459" spans="1:52" ht="13.5" customHeight="1">
      <c r="A459" s="19" t="s">
        <v>12</v>
      </c>
      <c r="B459">
        <v>5</v>
      </c>
      <c r="C459">
        <v>4</v>
      </c>
      <c r="D459">
        <v>5</v>
      </c>
      <c r="E459">
        <v>5</v>
      </c>
      <c r="F459">
        <v>5</v>
      </c>
      <c r="G459">
        <v>5</v>
      </c>
      <c r="H459">
        <v>4</v>
      </c>
      <c r="I459">
        <v>4</v>
      </c>
      <c r="J459">
        <v>4</v>
      </c>
      <c r="K459">
        <v>2</v>
      </c>
      <c r="L459">
        <v>5</v>
      </c>
      <c r="M459">
        <v>5</v>
      </c>
      <c r="N459">
        <v>5</v>
      </c>
      <c r="O459">
        <v>5</v>
      </c>
      <c r="P459">
        <v>5</v>
      </c>
      <c r="Q459">
        <v>4</v>
      </c>
      <c r="S459">
        <v>4</v>
      </c>
      <c r="T459">
        <v>4</v>
      </c>
      <c r="U459">
        <v>5</v>
      </c>
      <c r="V459">
        <v>5</v>
      </c>
      <c r="W459">
        <v>5</v>
      </c>
      <c r="AQ459" s="20">
        <f>SUM(B459:AP459)</f>
        <v>95</v>
      </c>
      <c r="AR459" s="8">
        <f>COUNTA(B459:AP459)</f>
        <v>21</v>
      </c>
      <c r="AS459" s="1">
        <f>AQ459/AR459</f>
        <v>4.52380952380952</v>
      </c>
      <c r="AT459" s="1">
        <f>STDEV(B459:AP459)</f>
        <v>0.749603069567329</v>
      </c>
      <c r="AU459" s="21" t="s">
        <v>13</v>
      </c>
      <c r="AV459" s="8">
        <f>COUNTIF(B459:AP459,"=1")</f>
        <v>0</v>
      </c>
      <c r="AW459" s="8">
        <f>COUNTIF(B459:AP459,"=2")</f>
        <v>1</v>
      </c>
      <c r="AX459" s="8">
        <f>COUNTIF(B459:AP459,"=3")</f>
        <v>0</v>
      </c>
      <c r="AY459" s="8">
        <f>COUNTIF(B459:AP459,"=4")</f>
        <v>7</v>
      </c>
      <c r="AZ459" s="8">
        <f>COUNTIF(B459:AP459,"=5")</f>
        <v>13</v>
      </c>
    </row>
    <row r="464" ht="18.75" customHeight="1"/>
    <row r="469" spans="1:52" ht="13.5" customHeight="1">
      <c r="A469" s="3" t="s">
        <v>47</v>
      </c>
      <c r="AQ469" t="s">
        <v>1</v>
      </c>
      <c r="AR469" t="s">
        <v>2</v>
      </c>
      <c r="AS469" s="1" t="s">
        <v>3</v>
      </c>
      <c r="AT469" s="5" t="s">
        <v>4</v>
      </c>
      <c r="AV469">
        <v>1</v>
      </c>
      <c r="AW469">
        <v>2</v>
      </c>
      <c r="AX469">
        <v>3</v>
      </c>
      <c r="AY469">
        <v>4</v>
      </c>
      <c r="AZ469">
        <v>5</v>
      </c>
    </row>
    <row r="470" spans="1:52" ht="13.5" customHeight="1">
      <c r="A470" s="22" t="s">
        <v>5</v>
      </c>
      <c r="B470">
        <v>3</v>
      </c>
      <c r="C470">
        <v>3</v>
      </c>
      <c r="D470">
        <v>3</v>
      </c>
      <c r="E470">
        <v>3</v>
      </c>
      <c r="F470">
        <v>3</v>
      </c>
      <c r="G470">
        <v>3</v>
      </c>
      <c r="H470">
        <v>3</v>
      </c>
      <c r="I470">
        <v>3</v>
      </c>
      <c r="J470">
        <v>3</v>
      </c>
      <c r="K470">
        <v>3</v>
      </c>
      <c r="L470">
        <v>3</v>
      </c>
      <c r="M470">
        <v>3</v>
      </c>
      <c r="N470">
        <v>3</v>
      </c>
      <c r="O470">
        <v>3</v>
      </c>
      <c r="P470">
        <v>3</v>
      </c>
      <c r="Q470">
        <v>3</v>
      </c>
      <c r="R470">
        <v>3</v>
      </c>
      <c r="S470">
        <v>4</v>
      </c>
      <c r="T470">
        <v>3</v>
      </c>
      <c r="U470">
        <v>3</v>
      </c>
      <c r="V470">
        <v>4</v>
      </c>
      <c r="W470">
        <v>3</v>
      </c>
      <c r="AQ470" s="7">
        <f>SUM(B470:AP470)</f>
        <v>68</v>
      </c>
      <c r="AR470" s="8">
        <f>COUNTA(B470:AP470)</f>
        <v>22</v>
      </c>
      <c r="AS470" s="1">
        <f>AQ470/AR470</f>
        <v>3.09090909090909</v>
      </c>
      <c r="AT470" s="1">
        <f>STDEV(B470:AP470)</f>
        <v>0.29424494316825</v>
      </c>
      <c r="AU470" s="9" t="s">
        <v>5</v>
      </c>
      <c r="AV470" s="8">
        <f>COUNTIF(B470:AP470,"=1")</f>
        <v>0</v>
      </c>
      <c r="AW470" s="8">
        <f>COUNTIF(B470:AP470,"=2")</f>
        <v>0</v>
      </c>
      <c r="AX470" s="8">
        <f>COUNTIF(B470:AP470,"=3")</f>
        <v>20</v>
      </c>
      <c r="AY470" s="8">
        <f>COUNTIF(B470:AP470,"=4")</f>
        <v>2</v>
      </c>
      <c r="AZ470" s="8">
        <f>COUNTIF(B470:AP470,"=5")</f>
        <v>0</v>
      </c>
    </row>
    <row r="471" spans="1:52" ht="13.5" customHeight="1">
      <c r="A471" s="10" t="s">
        <v>6</v>
      </c>
      <c r="B471">
        <v>5</v>
      </c>
      <c r="C471">
        <v>5</v>
      </c>
      <c r="D471">
        <v>5</v>
      </c>
      <c r="E471">
        <v>5</v>
      </c>
      <c r="F471">
        <v>5</v>
      </c>
      <c r="G471">
        <v>4</v>
      </c>
      <c r="H471">
        <v>5</v>
      </c>
      <c r="I471">
        <v>4</v>
      </c>
      <c r="J471">
        <v>4</v>
      </c>
      <c r="K471">
        <v>3</v>
      </c>
      <c r="L471">
        <v>5</v>
      </c>
      <c r="M471">
        <v>5</v>
      </c>
      <c r="N471">
        <v>5</v>
      </c>
      <c r="O471">
        <v>5</v>
      </c>
      <c r="P471">
        <v>5</v>
      </c>
      <c r="Q471">
        <v>5</v>
      </c>
      <c r="R471">
        <v>5</v>
      </c>
      <c r="S471">
        <v>3</v>
      </c>
      <c r="T471">
        <v>4</v>
      </c>
      <c r="U471">
        <v>5</v>
      </c>
      <c r="V471">
        <v>5</v>
      </c>
      <c r="W471">
        <v>5</v>
      </c>
      <c r="AQ471" s="11">
        <f>SUM(B471:AP471)</f>
        <v>102</v>
      </c>
      <c r="AR471" s="8">
        <f>COUNTA(B471:AP471)</f>
        <v>22</v>
      </c>
      <c r="AS471" s="1">
        <f>AQ471/AR471</f>
        <v>4.63636363636364</v>
      </c>
      <c r="AT471" s="1">
        <f>STDEV(B471:AP471)</f>
        <v>0.657951694959769</v>
      </c>
      <c r="AU471" s="12" t="s">
        <v>7</v>
      </c>
      <c r="AV471" s="8">
        <f>COUNTIF(B471:AP471,"=1")</f>
        <v>0</v>
      </c>
      <c r="AW471" s="8">
        <f>COUNTIF(B471:AP471,"=2")</f>
        <v>0</v>
      </c>
      <c r="AX471" s="8">
        <f>COUNTIF(B471:AP471,"=3")</f>
        <v>2</v>
      </c>
      <c r="AY471" s="8">
        <f>COUNTIF(B471:AP471,"=4")</f>
        <v>4</v>
      </c>
      <c r="AZ471" s="8">
        <f>COUNTIF(B471:AP471,"=5")</f>
        <v>16</v>
      </c>
    </row>
    <row r="472" spans="1:52" ht="13.5" customHeight="1">
      <c r="A472" s="13" t="s">
        <v>8</v>
      </c>
      <c r="B472">
        <v>4</v>
      </c>
      <c r="C472">
        <v>5</v>
      </c>
      <c r="D472">
        <v>5</v>
      </c>
      <c r="E472">
        <v>5</v>
      </c>
      <c r="F472">
        <v>4</v>
      </c>
      <c r="G472">
        <v>4</v>
      </c>
      <c r="H472">
        <v>4</v>
      </c>
      <c r="I472">
        <v>3</v>
      </c>
      <c r="J472">
        <v>4</v>
      </c>
      <c r="K472">
        <v>3</v>
      </c>
      <c r="L472">
        <v>5</v>
      </c>
      <c r="M472">
        <v>5</v>
      </c>
      <c r="N472">
        <v>5</v>
      </c>
      <c r="O472">
        <v>5</v>
      </c>
      <c r="P472">
        <v>5</v>
      </c>
      <c r="Q472">
        <v>4</v>
      </c>
      <c r="R472">
        <v>5</v>
      </c>
      <c r="S472">
        <v>3</v>
      </c>
      <c r="T472">
        <v>4</v>
      </c>
      <c r="U472">
        <v>5</v>
      </c>
      <c r="V472">
        <v>5</v>
      </c>
      <c r="W472">
        <v>4</v>
      </c>
      <c r="AQ472" s="14">
        <f>SUM(B472:AP472)</f>
        <v>96</v>
      </c>
      <c r="AR472" s="8">
        <f>COUNTA(B472:AP472)</f>
        <v>22</v>
      </c>
      <c r="AS472" s="1">
        <f>AQ472/AR472</f>
        <v>4.36363636363636</v>
      </c>
      <c r="AT472" s="1">
        <f>STDEV(B472:AP472)</f>
        <v>0.7267314002700921</v>
      </c>
      <c r="AU472" s="15" t="s">
        <v>9</v>
      </c>
      <c r="AV472" s="8">
        <f>COUNTIF(B472:AP472,"=1")</f>
        <v>0</v>
      </c>
      <c r="AW472" s="8">
        <f>COUNTIF(B472:AP472,"=2")</f>
        <v>0</v>
      </c>
      <c r="AX472" s="8">
        <f>COUNTIF(B472:AP472,"=3")</f>
        <v>3</v>
      </c>
      <c r="AY472" s="8">
        <f>COUNTIF(B472:AP472,"=4")</f>
        <v>8</v>
      </c>
      <c r="AZ472" s="8">
        <f>COUNTIF(B472:AP472,"=5")</f>
        <v>11</v>
      </c>
    </row>
    <row r="473" spans="1:52" ht="13.5" customHeight="1">
      <c r="A473" s="16" t="s">
        <v>10</v>
      </c>
      <c r="B473">
        <v>5</v>
      </c>
      <c r="C473">
        <v>5</v>
      </c>
      <c r="D473">
        <v>5</v>
      </c>
      <c r="E473">
        <v>5</v>
      </c>
      <c r="F473">
        <v>5</v>
      </c>
      <c r="G473">
        <v>5</v>
      </c>
      <c r="H473">
        <v>4</v>
      </c>
      <c r="I473">
        <v>4</v>
      </c>
      <c r="J473">
        <v>5</v>
      </c>
      <c r="K473">
        <v>3</v>
      </c>
      <c r="L473">
        <v>5</v>
      </c>
      <c r="M473">
        <v>5</v>
      </c>
      <c r="N473">
        <v>5</v>
      </c>
      <c r="O473">
        <v>5</v>
      </c>
      <c r="P473">
        <v>5</v>
      </c>
      <c r="Q473">
        <v>4</v>
      </c>
      <c r="R473">
        <v>5</v>
      </c>
      <c r="S473">
        <v>3</v>
      </c>
      <c r="T473">
        <v>5</v>
      </c>
      <c r="U473">
        <v>5</v>
      </c>
      <c r="V473">
        <v>5</v>
      </c>
      <c r="W473">
        <v>5</v>
      </c>
      <c r="AQ473" s="17">
        <f>SUM(B473:AP473)</f>
        <v>103</v>
      </c>
      <c r="AR473" s="8">
        <f>COUNTA(B473:AP473)</f>
        <v>22</v>
      </c>
      <c r="AS473" s="1">
        <f>AQ473/AR473</f>
        <v>4.68181818181818</v>
      </c>
      <c r="AT473" s="1">
        <f>STDEV(B473:AP473)</f>
        <v>0.646334988801409</v>
      </c>
      <c r="AU473" s="18" t="s">
        <v>11</v>
      </c>
      <c r="AV473" s="8">
        <f>COUNTIF(B473:AP473,"=1")</f>
        <v>0</v>
      </c>
      <c r="AW473" s="8">
        <f>COUNTIF(B473:AP473,"=2")</f>
        <v>0</v>
      </c>
      <c r="AX473" s="8">
        <f>COUNTIF(B473:AP473,"=3")</f>
        <v>2</v>
      </c>
      <c r="AY473" s="8">
        <f>COUNTIF(B473:AP473,"=4")</f>
        <v>3</v>
      </c>
      <c r="AZ473" s="8">
        <f>COUNTIF(B473:AP473,"=5")</f>
        <v>17</v>
      </c>
    </row>
    <row r="474" spans="1:52" ht="13.5" customHeight="1">
      <c r="A474" s="19" t="s">
        <v>12</v>
      </c>
      <c r="B474">
        <v>5</v>
      </c>
      <c r="C474">
        <v>5</v>
      </c>
      <c r="D474">
        <v>5</v>
      </c>
      <c r="E474">
        <v>5</v>
      </c>
      <c r="F474">
        <v>5</v>
      </c>
      <c r="G474">
        <v>5</v>
      </c>
      <c r="H474">
        <v>4</v>
      </c>
      <c r="I474">
        <v>4</v>
      </c>
      <c r="J474">
        <v>4</v>
      </c>
      <c r="K474">
        <v>3</v>
      </c>
      <c r="L474">
        <v>5</v>
      </c>
      <c r="M474">
        <v>5</v>
      </c>
      <c r="N474">
        <v>5</v>
      </c>
      <c r="O474">
        <v>5</v>
      </c>
      <c r="P474">
        <v>5</v>
      </c>
      <c r="Q474">
        <v>4</v>
      </c>
      <c r="R474">
        <v>5</v>
      </c>
      <c r="S474">
        <v>3</v>
      </c>
      <c r="T474">
        <v>5</v>
      </c>
      <c r="U474">
        <v>5</v>
      </c>
      <c r="V474">
        <v>5</v>
      </c>
      <c r="W474">
        <v>5</v>
      </c>
      <c r="AQ474" s="20">
        <f>SUM(B474:AP474)</f>
        <v>102</v>
      </c>
      <c r="AR474" s="8">
        <f>COUNTA(B474:AP474)</f>
        <v>22</v>
      </c>
      <c r="AS474" s="1">
        <f>AQ474/AR474</f>
        <v>4.63636363636364</v>
      </c>
      <c r="AT474" s="1">
        <f>STDEV(B474:AP474)</f>
        <v>0.657951694959769</v>
      </c>
      <c r="AU474" s="21" t="s">
        <v>13</v>
      </c>
      <c r="AV474" s="8">
        <f>COUNTIF(B474:AP474,"=1")</f>
        <v>0</v>
      </c>
      <c r="AW474" s="8">
        <f>COUNTIF(B474:AP474,"=2")</f>
        <v>0</v>
      </c>
      <c r="AX474" s="8">
        <f>COUNTIF(B474:AP474,"=3")</f>
        <v>2</v>
      </c>
      <c r="AY474" s="8">
        <f>COUNTIF(B474:AP474,"=4")</f>
        <v>4</v>
      </c>
      <c r="AZ474" s="8">
        <f>COUNTIF(B474:AP474,"=5")</f>
        <v>16</v>
      </c>
    </row>
    <row r="483" spans="1:52" ht="13.5" customHeight="1">
      <c r="A483" s="24" t="s">
        <v>48</v>
      </c>
      <c r="AQ483" t="s">
        <v>1</v>
      </c>
      <c r="AR483" t="s">
        <v>2</v>
      </c>
      <c r="AS483" s="1" t="s">
        <v>3</v>
      </c>
      <c r="AT483" s="5" t="s">
        <v>4</v>
      </c>
      <c r="AV483">
        <v>1</v>
      </c>
      <c r="AW483">
        <v>2</v>
      </c>
      <c r="AX483">
        <v>3</v>
      </c>
      <c r="AY483">
        <v>4</v>
      </c>
      <c r="AZ483">
        <v>5</v>
      </c>
    </row>
    <row r="484" spans="1:52" ht="13.5" customHeight="1">
      <c r="A484" s="22" t="s">
        <v>5</v>
      </c>
      <c r="B484">
        <v>3</v>
      </c>
      <c r="C484">
        <v>5</v>
      </c>
      <c r="D484">
        <v>3</v>
      </c>
      <c r="G484">
        <v>3</v>
      </c>
      <c r="K484">
        <v>3</v>
      </c>
      <c r="L484">
        <v>3</v>
      </c>
      <c r="M484">
        <v>3</v>
      </c>
      <c r="N484">
        <v>3</v>
      </c>
      <c r="O484">
        <v>3</v>
      </c>
      <c r="P484">
        <v>3</v>
      </c>
      <c r="S484">
        <v>3</v>
      </c>
      <c r="T484">
        <v>4</v>
      </c>
      <c r="U484">
        <v>3</v>
      </c>
      <c r="V484">
        <v>3</v>
      </c>
      <c r="AQ484" s="7">
        <f>SUM(B484:AP484)</f>
        <v>45</v>
      </c>
      <c r="AR484" s="8">
        <f>COUNTA(B484:AP484)</f>
        <v>14</v>
      </c>
      <c r="AS484" s="1">
        <f>AQ484/AR484</f>
        <v>3.21428571428571</v>
      </c>
      <c r="AT484" s="1">
        <f>STDEV(B484:AP484)</f>
        <v>0.57893422352184</v>
      </c>
      <c r="AU484" s="9" t="s">
        <v>5</v>
      </c>
      <c r="AV484" s="8">
        <f>COUNTIF(B484:AP484,"=1")</f>
        <v>0</v>
      </c>
      <c r="AW484" s="8">
        <f>COUNTIF(B484:AP484,"=2")</f>
        <v>0</v>
      </c>
      <c r="AX484" s="8">
        <f>COUNTIF(B484:AP484,"=3")</f>
        <v>12</v>
      </c>
      <c r="AY484" s="8">
        <f>COUNTIF(B484:AP484,"=4")</f>
        <v>1</v>
      </c>
      <c r="AZ484" s="8">
        <f>COUNTIF(B484:AP484,"=5")</f>
        <v>1</v>
      </c>
    </row>
    <row r="485" spans="1:52" ht="13.5" customHeight="1">
      <c r="A485" s="10" t="s">
        <v>6</v>
      </c>
      <c r="B485">
        <v>4</v>
      </c>
      <c r="C485">
        <v>4</v>
      </c>
      <c r="D485">
        <v>4</v>
      </c>
      <c r="G485">
        <v>5</v>
      </c>
      <c r="K485">
        <v>4</v>
      </c>
      <c r="L485">
        <v>5</v>
      </c>
      <c r="M485">
        <v>4</v>
      </c>
      <c r="N485">
        <v>5</v>
      </c>
      <c r="O485">
        <v>5</v>
      </c>
      <c r="P485">
        <v>5</v>
      </c>
      <c r="S485">
        <v>5</v>
      </c>
      <c r="T485">
        <v>3</v>
      </c>
      <c r="U485">
        <v>5</v>
      </c>
      <c r="V485">
        <v>5</v>
      </c>
      <c r="AQ485" s="11">
        <f>SUM(B485:AP485)</f>
        <v>63</v>
      </c>
      <c r="AR485" s="8">
        <f>COUNTA(B485:AP485)</f>
        <v>14</v>
      </c>
      <c r="AS485" s="1">
        <f>AQ485/AR485</f>
        <v>4.5</v>
      </c>
      <c r="AT485" s="1">
        <f>STDEV(B485:AP485)</f>
        <v>0.650443635587991</v>
      </c>
      <c r="AU485" s="12" t="s">
        <v>7</v>
      </c>
      <c r="AV485" s="8">
        <f>COUNTIF(B485:AP485,"=1")</f>
        <v>0</v>
      </c>
      <c r="AW485" s="8">
        <f>COUNTIF(B485:AP485,"=2")</f>
        <v>0</v>
      </c>
      <c r="AX485" s="8">
        <f>COUNTIF(B485:AP485,"=3")</f>
        <v>1</v>
      </c>
      <c r="AY485" s="8">
        <f>COUNTIF(B485:AP485,"=4")</f>
        <v>5</v>
      </c>
      <c r="AZ485" s="8">
        <f>COUNTIF(B485:AP485,"=5")</f>
        <v>8</v>
      </c>
    </row>
    <row r="486" spans="1:52" ht="13.5" customHeight="1">
      <c r="A486" s="13" t="s">
        <v>8</v>
      </c>
      <c r="B486">
        <v>4</v>
      </c>
      <c r="C486">
        <v>3</v>
      </c>
      <c r="D486">
        <v>4</v>
      </c>
      <c r="G486">
        <v>4</v>
      </c>
      <c r="K486">
        <v>3</v>
      </c>
      <c r="L486">
        <v>4</v>
      </c>
      <c r="M486">
        <v>4</v>
      </c>
      <c r="N486">
        <v>5</v>
      </c>
      <c r="O486">
        <v>5</v>
      </c>
      <c r="P486">
        <v>5</v>
      </c>
      <c r="S486">
        <v>5</v>
      </c>
      <c r="T486">
        <v>4</v>
      </c>
      <c r="U486">
        <v>4</v>
      </c>
      <c r="V486">
        <v>5</v>
      </c>
      <c r="AQ486" s="14">
        <f>SUM(B486:AP486)</f>
        <v>59</v>
      </c>
      <c r="AR486" s="8">
        <f>COUNTA(B486:AP486)</f>
        <v>14</v>
      </c>
      <c r="AS486" s="1">
        <f>AQ486/AR486</f>
        <v>4.21428571428571</v>
      </c>
      <c r="AT486" s="1">
        <f>STDEV(B486:AP486)</f>
        <v>0.699293206753068</v>
      </c>
      <c r="AU486" s="15" t="s">
        <v>9</v>
      </c>
      <c r="AV486" s="8">
        <f>COUNTIF(B486:AP486,"=1")</f>
        <v>0</v>
      </c>
      <c r="AW486" s="8">
        <f>COUNTIF(B486:AP486,"=2")</f>
        <v>0</v>
      </c>
      <c r="AX486" s="8">
        <f>COUNTIF(B486:AP486,"=3")</f>
        <v>2</v>
      </c>
      <c r="AY486" s="8">
        <f>COUNTIF(B486:AP486,"=4")</f>
        <v>7</v>
      </c>
      <c r="AZ486" s="8">
        <f>COUNTIF(B486:AP486,"=5")</f>
        <v>5</v>
      </c>
    </row>
    <row r="487" spans="1:52" ht="13.5" customHeight="1">
      <c r="A487" s="16" t="s">
        <v>10</v>
      </c>
      <c r="B487">
        <v>4</v>
      </c>
      <c r="C487">
        <v>4</v>
      </c>
      <c r="D487">
        <v>5</v>
      </c>
      <c r="G487">
        <v>5</v>
      </c>
      <c r="K487">
        <v>3</v>
      </c>
      <c r="L487">
        <v>5</v>
      </c>
      <c r="M487">
        <v>4</v>
      </c>
      <c r="N487">
        <v>5</v>
      </c>
      <c r="P487">
        <v>5</v>
      </c>
      <c r="S487">
        <v>5</v>
      </c>
      <c r="T487">
        <v>4</v>
      </c>
      <c r="U487">
        <v>5</v>
      </c>
      <c r="V487">
        <v>5</v>
      </c>
      <c r="AQ487" s="17">
        <f>SUM(B487:AP487)</f>
        <v>59</v>
      </c>
      <c r="AR487" s="8">
        <f>COUNTA(B487:AP487)</f>
        <v>13</v>
      </c>
      <c r="AS487" s="1">
        <f>AQ487/AR487</f>
        <v>4.53846153846154</v>
      </c>
      <c r="AT487" s="1">
        <f>STDEV(B487:AP487)</f>
        <v>0.6602252917735251</v>
      </c>
      <c r="AU487" s="18" t="s">
        <v>11</v>
      </c>
      <c r="AV487" s="8">
        <f>COUNTIF(B487:AP487,"=1")</f>
        <v>0</v>
      </c>
      <c r="AW487" s="8">
        <f>COUNTIF(B487:AP487,"=2")</f>
        <v>0</v>
      </c>
      <c r="AX487" s="8">
        <f>COUNTIF(B487:AP487,"=3")</f>
        <v>1</v>
      </c>
      <c r="AY487" s="8">
        <f>COUNTIF(B487:AP487,"=4")</f>
        <v>4</v>
      </c>
      <c r="AZ487" s="8">
        <f>COUNTIF(B487:AP487,"=5")</f>
        <v>8</v>
      </c>
    </row>
    <row r="488" spans="1:52" ht="13.5" customHeight="1">
      <c r="A488" s="19" t="s">
        <v>12</v>
      </c>
      <c r="B488">
        <v>4</v>
      </c>
      <c r="C488">
        <v>4</v>
      </c>
      <c r="D488">
        <v>5</v>
      </c>
      <c r="G488">
        <v>5</v>
      </c>
      <c r="K488">
        <v>3</v>
      </c>
      <c r="L488">
        <v>5</v>
      </c>
      <c r="M488">
        <v>4</v>
      </c>
      <c r="N488">
        <v>5</v>
      </c>
      <c r="P488">
        <v>5</v>
      </c>
      <c r="S488">
        <v>5</v>
      </c>
      <c r="T488">
        <v>4</v>
      </c>
      <c r="U488">
        <v>4</v>
      </c>
      <c r="V488">
        <v>5</v>
      </c>
      <c r="AQ488" s="20">
        <f>SUM(B488:AP488)</f>
        <v>58</v>
      </c>
      <c r="AR488" s="8">
        <f>COUNTA(B488:AP488)</f>
        <v>13</v>
      </c>
      <c r="AS488" s="1">
        <f>AQ488/AR488</f>
        <v>4.46153846153846</v>
      </c>
      <c r="AT488" s="1">
        <f>STDEV(B488:AP488)</f>
        <v>0.6602252917735251</v>
      </c>
      <c r="AU488" s="21" t="s">
        <v>13</v>
      </c>
      <c r="AV488" s="8">
        <f>COUNTIF(B488:AP488,"=1")</f>
        <v>0</v>
      </c>
      <c r="AW488" s="8">
        <f>COUNTIF(B488:AP488,"=2")</f>
        <v>0</v>
      </c>
      <c r="AX488" s="8">
        <f>COUNTIF(B488:AP488,"=3")</f>
        <v>1</v>
      </c>
      <c r="AY488" s="8">
        <f>COUNTIF(B488:AP488,"=4")</f>
        <v>5</v>
      </c>
      <c r="AZ488" s="8">
        <f>COUNTIF(B488:AP488,"=5")</f>
        <v>7</v>
      </c>
    </row>
    <row r="497" spans="1:52" ht="13.5" customHeight="1">
      <c r="A497" s="3" t="s">
        <v>49</v>
      </c>
      <c r="AQ497" t="s">
        <v>1</v>
      </c>
      <c r="AR497" t="s">
        <v>2</v>
      </c>
      <c r="AS497" s="1" t="s">
        <v>3</v>
      </c>
      <c r="AT497" s="5" t="s">
        <v>4</v>
      </c>
      <c r="AV497">
        <v>1</v>
      </c>
      <c r="AW497">
        <v>2</v>
      </c>
      <c r="AX497">
        <v>3</v>
      </c>
      <c r="AY497">
        <v>4</v>
      </c>
      <c r="AZ497">
        <v>5</v>
      </c>
    </row>
    <row r="498" spans="1:52" ht="13.5" customHeight="1">
      <c r="A498" s="22" t="s">
        <v>5</v>
      </c>
      <c r="B498">
        <v>3</v>
      </c>
      <c r="C498">
        <v>3</v>
      </c>
      <c r="D498">
        <v>3</v>
      </c>
      <c r="E498">
        <v>3</v>
      </c>
      <c r="F498">
        <v>3</v>
      </c>
      <c r="G498">
        <v>3</v>
      </c>
      <c r="H498">
        <v>3</v>
      </c>
      <c r="I498">
        <v>3</v>
      </c>
      <c r="J498">
        <v>3</v>
      </c>
      <c r="K498">
        <v>3</v>
      </c>
      <c r="L498">
        <v>3</v>
      </c>
      <c r="M498">
        <v>3</v>
      </c>
      <c r="N498">
        <v>3</v>
      </c>
      <c r="O498">
        <v>3</v>
      </c>
      <c r="P498">
        <v>3</v>
      </c>
      <c r="Q498">
        <v>3</v>
      </c>
      <c r="R498">
        <v>3</v>
      </c>
      <c r="S498">
        <v>3</v>
      </c>
      <c r="T498">
        <v>3</v>
      </c>
      <c r="U498">
        <v>3</v>
      </c>
      <c r="V498">
        <v>4</v>
      </c>
      <c r="W498">
        <v>3</v>
      </c>
      <c r="AQ498" s="7">
        <f>SUM(B498:AP498)</f>
        <v>67</v>
      </c>
      <c r="AR498" s="8">
        <f>COUNTA(B498:AP498)</f>
        <v>22</v>
      </c>
      <c r="AS498" s="1">
        <f>AQ498/AR498</f>
        <v>3.04545454545455</v>
      </c>
      <c r="AT498" s="1">
        <f>STDEV(B498:AP498)</f>
        <v>0.21320071635561</v>
      </c>
      <c r="AU498" s="9" t="s">
        <v>5</v>
      </c>
      <c r="AV498" s="8">
        <f>COUNTIF(B498:AP498,"=1")</f>
        <v>0</v>
      </c>
      <c r="AW498" s="8">
        <f>COUNTIF(B498:AP498,"=2")</f>
        <v>0</v>
      </c>
      <c r="AX498" s="8">
        <f>COUNTIF(B498:AP498,"=3")</f>
        <v>21</v>
      </c>
      <c r="AY498" s="8">
        <f>COUNTIF(B498:AP498,"=4")</f>
        <v>1</v>
      </c>
      <c r="AZ498" s="8">
        <f>COUNTIF(B498:AP498,"=5")</f>
        <v>0</v>
      </c>
    </row>
    <row r="499" spans="1:52" ht="13.5" customHeight="1">
      <c r="A499" s="10" t="s">
        <v>6</v>
      </c>
      <c r="B499">
        <v>4</v>
      </c>
      <c r="C499">
        <v>3</v>
      </c>
      <c r="D499">
        <v>5</v>
      </c>
      <c r="E499">
        <v>5</v>
      </c>
      <c r="F499">
        <v>5</v>
      </c>
      <c r="G499">
        <v>5</v>
      </c>
      <c r="H499">
        <v>4</v>
      </c>
      <c r="I499">
        <v>4</v>
      </c>
      <c r="J499">
        <v>4</v>
      </c>
      <c r="K499">
        <v>4</v>
      </c>
      <c r="L499">
        <v>5</v>
      </c>
      <c r="M499">
        <v>2</v>
      </c>
      <c r="N499">
        <v>5</v>
      </c>
      <c r="O499">
        <v>5</v>
      </c>
      <c r="P499">
        <v>5</v>
      </c>
      <c r="Q499">
        <v>4</v>
      </c>
      <c r="R499">
        <v>5</v>
      </c>
      <c r="S499">
        <v>5</v>
      </c>
      <c r="T499">
        <v>4</v>
      </c>
      <c r="U499">
        <v>5</v>
      </c>
      <c r="V499">
        <v>5</v>
      </c>
      <c r="W499">
        <v>5</v>
      </c>
      <c r="AQ499" s="11">
        <f>SUM(B499:AP499)</f>
        <v>98</v>
      </c>
      <c r="AR499" s="8">
        <f>COUNTA(B499:AP499)</f>
        <v>22</v>
      </c>
      <c r="AS499" s="1">
        <f>AQ499/AR499</f>
        <v>4.45454545454545</v>
      </c>
      <c r="AT499" s="1">
        <f>STDEV(B499:AP499)</f>
        <v>0.8004327833694971</v>
      </c>
      <c r="AU499" s="12" t="s">
        <v>7</v>
      </c>
      <c r="AV499" s="8">
        <f>COUNTIF(B499:AP499,"=1")</f>
        <v>0</v>
      </c>
      <c r="AW499" s="8">
        <f>COUNTIF(B499:AP499,"=2")</f>
        <v>1</v>
      </c>
      <c r="AX499" s="8">
        <f>COUNTIF(B499:AP499,"=3")</f>
        <v>1</v>
      </c>
      <c r="AY499" s="8">
        <f>COUNTIF(B499:AP499,"=4")</f>
        <v>7</v>
      </c>
      <c r="AZ499" s="8">
        <f>COUNTIF(B499:AP499,"=5")</f>
        <v>13</v>
      </c>
    </row>
    <row r="500" spans="1:52" ht="13.5" customHeight="1">
      <c r="A500" s="13" t="s">
        <v>8</v>
      </c>
      <c r="B500">
        <v>3</v>
      </c>
      <c r="C500">
        <v>3</v>
      </c>
      <c r="D500">
        <v>5</v>
      </c>
      <c r="E500">
        <v>5</v>
      </c>
      <c r="F500">
        <v>5</v>
      </c>
      <c r="G500">
        <v>5</v>
      </c>
      <c r="H500">
        <v>3</v>
      </c>
      <c r="I500">
        <v>4</v>
      </c>
      <c r="J500">
        <v>5</v>
      </c>
      <c r="K500">
        <v>4</v>
      </c>
      <c r="L500">
        <v>4</v>
      </c>
      <c r="M500">
        <v>2</v>
      </c>
      <c r="N500">
        <v>5</v>
      </c>
      <c r="O500">
        <v>5</v>
      </c>
      <c r="P500">
        <v>5</v>
      </c>
      <c r="Q500">
        <v>3</v>
      </c>
      <c r="S500">
        <v>5</v>
      </c>
      <c r="T500">
        <v>4</v>
      </c>
      <c r="U500">
        <v>4</v>
      </c>
      <c r="V500">
        <v>5</v>
      </c>
      <c r="W500">
        <v>5</v>
      </c>
      <c r="AQ500" s="14">
        <f>SUM(B500:AP500)</f>
        <v>89</v>
      </c>
      <c r="AR500" s="8">
        <f>COUNTA(B500:AP500)</f>
        <v>21</v>
      </c>
      <c r="AS500" s="1">
        <f>AQ500/AR500</f>
        <v>4.23809523809524</v>
      </c>
      <c r="AT500" s="1">
        <f>STDEV(B500:AP500)</f>
        <v>0.9436504599035551</v>
      </c>
      <c r="AU500" s="15" t="s">
        <v>9</v>
      </c>
      <c r="AV500" s="8">
        <f>COUNTIF(B500:AP500,"=1")</f>
        <v>0</v>
      </c>
      <c r="AW500" s="8">
        <f>COUNTIF(B500:AP500,"=2")</f>
        <v>1</v>
      </c>
      <c r="AX500" s="8">
        <f>COUNTIF(B500:AP500,"=3")</f>
        <v>4</v>
      </c>
      <c r="AY500" s="8">
        <f>COUNTIF(B500:AP500,"=4")</f>
        <v>5</v>
      </c>
      <c r="AZ500" s="8">
        <f>COUNTIF(B500:AP500,"=5")</f>
        <v>11</v>
      </c>
    </row>
    <row r="501" spans="1:52" ht="13.5" customHeight="1">
      <c r="A501" s="16" t="s">
        <v>10</v>
      </c>
      <c r="B501">
        <v>4</v>
      </c>
      <c r="C501">
        <v>3</v>
      </c>
      <c r="D501">
        <v>5</v>
      </c>
      <c r="E501">
        <v>5</v>
      </c>
      <c r="F501">
        <v>5</v>
      </c>
      <c r="G501">
        <v>5</v>
      </c>
      <c r="H501">
        <v>5</v>
      </c>
      <c r="I501">
        <v>5</v>
      </c>
      <c r="J501">
        <v>5</v>
      </c>
      <c r="K501">
        <v>3</v>
      </c>
      <c r="L501">
        <v>5</v>
      </c>
      <c r="M501">
        <v>4</v>
      </c>
      <c r="N501">
        <v>5</v>
      </c>
      <c r="O501">
        <v>5</v>
      </c>
      <c r="P501">
        <v>5</v>
      </c>
      <c r="Q501">
        <v>4</v>
      </c>
      <c r="R501">
        <v>5</v>
      </c>
      <c r="S501">
        <v>5</v>
      </c>
      <c r="T501">
        <v>5</v>
      </c>
      <c r="U501">
        <v>5</v>
      </c>
      <c r="V501">
        <v>5</v>
      </c>
      <c r="W501">
        <v>5</v>
      </c>
      <c r="AQ501" s="17">
        <f>SUM(B501:AP501)</f>
        <v>103</v>
      </c>
      <c r="AR501" s="8">
        <f>COUNTA(B501:AP501)</f>
        <v>22</v>
      </c>
      <c r="AS501" s="1">
        <f>AQ501/AR501</f>
        <v>4.68181818181818</v>
      </c>
      <c r="AT501" s="1">
        <f>STDEV(B501:AP501)</f>
        <v>0.646334988801409</v>
      </c>
      <c r="AU501" s="18" t="s">
        <v>11</v>
      </c>
      <c r="AV501" s="8">
        <f>COUNTIF(B501:AP501,"=1")</f>
        <v>0</v>
      </c>
      <c r="AW501" s="8">
        <f>COUNTIF(B501:AP501,"=2")</f>
        <v>0</v>
      </c>
      <c r="AX501" s="8">
        <f>COUNTIF(B501:AP501,"=3")</f>
        <v>2</v>
      </c>
      <c r="AY501" s="8">
        <f>COUNTIF(B501:AP501,"=4")</f>
        <v>3</v>
      </c>
      <c r="AZ501" s="8">
        <f>COUNTIF(B501:AP501,"=5")</f>
        <v>17</v>
      </c>
    </row>
    <row r="502" spans="1:52" ht="13.5" customHeight="1">
      <c r="A502" s="19" t="s">
        <v>12</v>
      </c>
      <c r="B502">
        <v>3</v>
      </c>
      <c r="C502">
        <v>3</v>
      </c>
      <c r="D502">
        <v>5</v>
      </c>
      <c r="E502">
        <v>5</v>
      </c>
      <c r="F502">
        <v>5</v>
      </c>
      <c r="G502">
        <v>5</v>
      </c>
      <c r="H502">
        <v>5</v>
      </c>
      <c r="I502">
        <v>5</v>
      </c>
      <c r="J502">
        <v>4</v>
      </c>
      <c r="K502">
        <v>5</v>
      </c>
      <c r="L502">
        <v>5</v>
      </c>
      <c r="M502">
        <v>3</v>
      </c>
      <c r="N502">
        <v>5</v>
      </c>
      <c r="O502">
        <v>5</v>
      </c>
      <c r="P502">
        <v>5</v>
      </c>
      <c r="Q502">
        <v>4</v>
      </c>
      <c r="S502">
        <v>5</v>
      </c>
      <c r="T502">
        <v>5</v>
      </c>
      <c r="U502">
        <v>4</v>
      </c>
      <c r="V502">
        <v>5</v>
      </c>
      <c r="W502">
        <v>5</v>
      </c>
      <c r="AQ502" s="20">
        <f>SUM(B502:AP502)</f>
        <v>96</v>
      </c>
      <c r="AR502" s="8">
        <f>COUNTA(B502:AP502)</f>
        <v>21</v>
      </c>
      <c r="AS502" s="1">
        <f>AQ502/AR502</f>
        <v>4.57142857142857</v>
      </c>
      <c r="AT502" s="1">
        <f>STDEV(B502:AP502)</f>
        <v>0.746420027292179</v>
      </c>
      <c r="AU502" s="21" t="s">
        <v>13</v>
      </c>
      <c r="AV502" s="8">
        <f>COUNTIF(B502:AP502,"=1")</f>
        <v>0</v>
      </c>
      <c r="AW502" s="8">
        <f>COUNTIF(B502:AP502,"=2")</f>
        <v>0</v>
      </c>
      <c r="AX502" s="8">
        <f>COUNTIF(B502:AP502,"=3")</f>
        <v>3</v>
      </c>
      <c r="AY502" s="8">
        <f>COUNTIF(B502:AP502,"=4")</f>
        <v>3</v>
      </c>
      <c r="AZ502" s="8">
        <f>COUNTIF(B502:AP502,"=5")</f>
        <v>15</v>
      </c>
    </row>
    <row r="509" ht="13.5" customHeight="1">
      <c r="A509" s="3"/>
    </row>
    <row r="510" spans="1:52" ht="13.5" customHeight="1">
      <c r="A510" s="3" t="s">
        <v>50</v>
      </c>
      <c r="AQ510" t="s">
        <v>1</v>
      </c>
      <c r="AR510" t="s">
        <v>2</v>
      </c>
      <c r="AS510" s="1" t="s">
        <v>3</v>
      </c>
      <c r="AT510" s="5" t="s">
        <v>4</v>
      </c>
      <c r="AV510">
        <v>1</v>
      </c>
      <c r="AW510">
        <v>2</v>
      </c>
      <c r="AX510">
        <v>3</v>
      </c>
      <c r="AY510">
        <v>4</v>
      </c>
      <c r="AZ510">
        <v>5</v>
      </c>
    </row>
    <row r="511" spans="1:52" ht="13.5" customHeight="1">
      <c r="A511" s="22" t="s">
        <v>5</v>
      </c>
      <c r="B511">
        <v>3</v>
      </c>
      <c r="C511">
        <v>3</v>
      </c>
      <c r="D511">
        <v>3</v>
      </c>
      <c r="E511">
        <v>3</v>
      </c>
      <c r="F511">
        <v>3</v>
      </c>
      <c r="H511">
        <v>3</v>
      </c>
      <c r="I511">
        <v>3</v>
      </c>
      <c r="J511">
        <v>3</v>
      </c>
      <c r="L511">
        <v>3</v>
      </c>
      <c r="M511">
        <v>3</v>
      </c>
      <c r="N511">
        <v>3</v>
      </c>
      <c r="O511">
        <v>3</v>
      </c>
      <c r="P511">
        <v>3</v>
      </c>
      <c r="Q511">
        <v>3</v>
      </c>
      <c r="R511">
        <v>3</v>
      </c>
      <c r="S511">
        <v>3</v>
      </c>
      <c r="T511">
        <v>3</v>
      </c>
      <c r="U511">
        <v>3</v>
      </c>
      <c r="V511">
        <v>3</v>
      </c>
      <c r="W511">
        <v>3</v>
      </c>
      <c r="AQ511" s="7">
        <f>SUM(B511:AP511)</f>
        <v>60</v>
      </c>
      <c r="AR511" s="8">
        <f>COUNTA(B511:AP511)</f>
        <v>20</v>
      </c>
      <c r="AS511" s="1">
        <f>AQ511/AR511</f>
        <v>3</v>
      </c>
      <c r="AT511" s="1">
        <f>STDEV(B511:AP511)</f>
        <v>0</v>
      </c>
      <c r="AU511" s="9" t="s">
        <v>5</v>
      </c>
      <c r="AV511" s="8">
        <f>COUNTIF(B511:AP511,"=1")</f>
        <v>0</v>
      </c>
      <c r="AW511" s="8">
        <f>COUNTIF(B511:AP511,"=2")</f>
        <v>0</v>
      </c>
      <c r="AX511" s="8">
        <f>COUNTIF(B511:AP511,"=3")</f>
        <v>20</v>
      </c>
      <c r="AY511" s="8">
        <f>COUNTIF(B511:AP511,"=4")</f>
        <v>0</v>
      </c>
      <c r="AZ511" s="8">
        <f>COUNTIF(B511:AP511,"=5")</f>
        <v>0</v>
      </c>
    </row>
    <row r="512" spans="1:52" ht="13.5" customHeight="1">
      <c r="A512" s="10" t="s">
        <v>6</v>
      </c>
      <c r="B512">
        <v>4</v>
      </c>
      <c r="C512">
        <v>3</v>
      </c>
      <c r="D512">
        <v>4</v>
      </c>
      <c r="E512">
        <v>5</v>
      </c>
      <c r="F512">
        <v>5</v>
      </c>
      <c r="H512">
        <v>5</v>
      </c>
      <c r="I512">
        <v>4</v>
      </c>
      <c r="J512">
        <v>4</v>
      </c>
      <c r="L512">
        <v>5</v>
      </c>
      <c r="M512">
        <v>4</v>
      </c>
      <c r="N512">
        <v>5</v>
      </c>
      <c r="O512">
        <v>5</v>
      </c>
      <c r="P512">
        <v>5</v>
      </c>
      <c r="Q512">
        <v>5</v>
      </c>
      <c r="R512">
        <v>5</v>
      </c>
      <c r="S512">
        <v>5</v>
      </c>
      <c r="T512">
        <v>5</v>
      </c>
      <c r="U512">
        <v>4</v>
      </c>
      <c r="V512">
        <v>5</v>
      </c>
      <c r="W512">
        <v>5</v>
      </c>
      <c r="AQ512" s="11">
        <f>SUM(B512:AP512)</f>
        <v>92</v>
      </c>
      <c r="AR512" s="8">
        <f>COUNTA(B512:AP512)</f>
        <v>20</v>
      </c>
      <c r="AS512" s="1">
        <f>AQ512/AR512</f>
        <v>4.6</v>
      </c>
      <c r="AT512" s="1">
        <f>STDEV(B512:AP512)</f>
        <v>0.5982430416161191</v>
      </c>
      <c r="AU512" s="12" t="s">
        <v>7</v>
      </c>
      <c r="AV512" s="8">
        <f>COUNTIF(B512:AP512,"=1")</f>
        <v>0</v>
      </c>
      <c r="AW512" s="8">
        <f>COUNTIF(B512:AP512,"=2")</f>
        <v>0</v>
      </c>
      <c r="AX512" s="8">
        <f>COUNTIF(B512:AP512,"=3")</f>
        <v>1</v>
      </c>
      <c r="AY512" s="8">
        <f>COUNTIF(B512:AP512,"=4")</f>
        <v>6</v>
      </c>
      <c r="AZ512" s="8">
        <f>COUNTIF(B512:AP512,"=5")</f>
        <v>13</v>
      </c>
    </row>
    <row r="513" spans="1:52" ht="13.5" customHeight="1">
      <c r="A513" s="13" t="s">
        <v>8</v>
      </c>
      <c r="B513">
        <v>3</v>
      </c>
      <c r="C513">
        <v>3</v>
      </c>
      <c r="D513">
        <v>4</v>
      </c>
      <c r="E513">
        <v>5</v>
      </c>
      <c r="F513">
        <v>5</v>
      </c>
      <c r="H513">
        <v>4</v>
      </c>
      <c r="I513">
        <v>4</v>
      </c>
      <c r="J513">
        <v>5</v>
      </c>
      <c r="L513">
        <v>5</v>
      </c>
      <c r="M513">
        <v>5</v>
      </c>
      <c r="N513">
        <v>5</v>
      </c>
      <c r="O513">
        <v>5</v>
      </c>
      <c r="P513">
        <v>5</v>
      </c>
      <c r="Q513">
        <v>5</v>
      </c>
      <c r="R513">
        <v>5</v>
      </c>
      <c r="S513">
        <v>5</v>
      </c>
      <c r="T513">
        <v>4</v>
      </c>
      <c r="U513">
        <v>5</v>
      </c>
      <c r="V513">
        <v>5</v>
      </c>
      <c r="W513">
        <v>5</v>
      </c>
      <c r="AQ513" s="14">
        <f>SUM(B513:AP513)</f>
        <v>92</v>
      </c>
      <c r="AR513" s="8">
        <f>COUNTA(B513:AP513)</f>
        <v>20</v>
      </c>
      <c r="AS513" s="1">
        <f>AQ513/AR513</f>
        <v>4.6</v>
      </c>
      <c r="AT513" s="1">
        <f>STDEV(B513:AP513)</f>
        <v>0.68055704737872</v>
      </c>
      <c r="AU513" s="15" t="s">
        <v>9</v>
      </c>
      <c r="AV513" s="8">
        <f>COUNTIF(B513:AP513,"=1")</f>
        <v>0</v>
      </c>
      <c r="AW513" s="8">
        <f>COUNTIF(B513:AP513,"=2")</f>
        <v>0</v>
      </c>
      <c r="AX513" s="8">
        <f>COUNTIF(B513:AP513,"=3")</f>
        <v>2</v>
      </c>
      <c r="AY513" s="8">
        <f>COUNTIF(B513:AP513,"=4")</f>
        <v>4</v>
      </c>
      <c r="AZ513" s="8">
        <f>COUNTIF(B513:AP513,"=5")</f>
        <v>14</v>
      </c>
    </row>
    <row r="514" spans="1:52" ht="13.5" customHeight="1">
      <c r="A514" s="16" t="s">
        <v>10</v>
      </c>
      <c r="B514">
        <v>4</v>
      </c>
      <c r="C514">
        <v>3</v>
      </c>
      <c r="D514">
        <v>5</v>
      </c>
      <c r="E514">
        <v>5</v>
      </c>
      <c r="F514">
        <v>5</v>
      </c>
      <c r="H514">
        <v>4</v>
      </c>
      <c r="I514">
        <v>5</v>
      </c>
      <c r="J514">
        <v>4</v>
      </c>
      <c r="L514">
        <v>5</v>
      </c>
      <c r="M514">
        <v>4</v>
      </c>
      <c r="N514">
        <v>5</v>
      </c>
      <c r="O514">
        <v>5</v>
      </c>
      <c r="P514">
        <v>5</v>
      </c>
      <c r="Q514">
        <v>4</v>
      </c>
      <c r="R514">
        <v>5</v>
      </c>
      <c r="S514">
        <v>5</v>
      </c>
      <c r="T514">
        <v>4</v>
      </c>
      <c r="U514">
        <v>5</v>
      </c>
      <c r="V514">
        <v>5</v>
      </c>
      <c r="W514">
        <v>5</v>
      </c>
      <c r="AQ514" s="17">
        <f>SUM(B514:AP514)</f>
        <v>92</v>
      </c>
      <c r="AR514" s="8">
        <f>COUNTA(B514:AP514)</f>
        <v>20</v>
      </c>
      <c r="AS514" s="1">
        <f>AQ514/AR514</f>
        <v>4.6</v>
      </c>
      <c r="AT514" s="1">
        <f>STDEV(B514:AP514)</f>
        <v>0.5982430416161191</v>
      </c>
      <c r="AU514" s="18" t="s">
        <v>11</v>
      </c>
      <c r="AV514" s="8">
        <f>COUNTIF(B514:AP514,"=1")</f>
        <v>0</v>
      </c>
      <c r="AW514" s="8">
        <f>COUNTIF(B514:AP514,"=2")</f>
        <v>0</v>
      </c>
      <c r="AX514" s="8">
        <f>COUNTIF(B514:AP514,"=3")</f>
        <v>1</v>
      </c>
      <c r="AY514" s="8">
        <f>COUNTIF(B514:AP514,"=4")</f>
        <v>6</v>
      </c>
      <c r="AZ514" s="8">
        <f>COUNTIF(B514:AP514,"=5")</f>
        <v>13</v>
      </c>
    </row>
    <row r="515" spans="1:52" ht="13.5" customHeight="1">
      <c r="A515" s="19" t="s">
        <v>12</v>
      </c>
      <c r="B515">
        <v>4</v>
      </c>
      <c r="C515">
        <v>3</v>
      </c>
      <c r="D515">
        <v>5</v>
      </c>
      <c r="E515">
        <v>5</v>
      </c>
      <c r="F515">
        <v>5</v>
      </c>
      <c r="H515">
        <v>5</v>
      </c>
      <c r="I515">
        <v>4</v>
      </c>
      <c r="J515">
        <v>4</v>
      </c>
      <c r="L515">
        <v>5</v>
      </c>
      <c r="M515">
        <v>3</v>
      </c>
      <c r="N515">
        <v>5</v>
      </c>
      <c r="O515">
        <v>5</v>
      </c>
      <c r="P515">
        <v>5</v>
      </c>
      <c r="Q515">
        <v>4</v>
      </c>
      <c r="R515">
        <v>4</v>
      </c>
      <c r="S515">
        <v>5</v>
      </c>
      <c r="T515">
        <v>4</v>
      </c>
      <c r="U515">
        <v>5</v>
      </c>
      <c r="V515">
        <v>5</v>
      </c>
      <c r="W515">
        <v>5</v>
      </c>
      <c r="AQ515" s="20">
        <f>SUM(B515:AP515)</f>
        <v>90</v>
      </c>
      <c r="AR515" s="8">
        <f>COUNTA(B515:AP515)</f>
        <v>20</v>
      </c>
      <c r="AS515" s="1">
        <f>AQ515/AR515</f>
        <v>4.5</v>
      </c>
      <c r="AT515" s="1">
        <f>STDEV(B515:AP515)</f>
        <v>0.6882472016116851</v>
      </c>
      <c r="AU515" s="21" t="s">
        <v>13</v>
      </c>
      <c r="AV515" s="8">
        <f>COUNTIF(B515:AP515,"=1")</f>
        <v>0</v>
      </c>
      <c r="AW515" s="8">
        <f>COUNTIF(B515:AP515,"=2")</f>
        <v>0</v>
      </c>
      <c r="AX515" s="8">
        <f>COUNTIF(B515:AP515,"=3")</f>
        <v>2</v>
      </c>
      <c r="AY515" s="8">
        <f>COUNTIF(B515:AP515,"=4")</f>
        <v>6</v>
      </c>
      <c r="AZ515" s="8">
        <f>COUNTIF(B515:AP515,"=5")</f>
        <v>12</v>
      </c>
    </row>
    <row r="524" ht="13.5" customHeight="1">
      <c r="A524" s="4" t="s">
        <v>51</v>
      </c>
    </row>
    <row r="525" spans="43:52" ht="13.5" customHeight="1">
      <c r="AQ525" t="s">
        <v>1</v>
      </c>
      <c r="AR525" t="s">
        <v>2</v>
      </c>
      <c r="AS525" s="1" t="s">
        <v>3</v>
      </c>
      <c r="AT525" s="5" t="s">
        <v>4</v>
      </c>
      <c r="AV525">
        <v>1</v>
      </c>
      <c r="AW525">
        <v>2</v>
      </c>
      <c r="AX525">
        <v>3</v>
      </c>
      <c r="AY525">
        <v>4</v>
      </c>
      <c r="AZ525">
        <v>5</v>
      </c>
    </row>
    <row r="526" spans="1:52" ht="13.5" customHeight="1">
      <c r="A526" s="22" t="s">
        <v>52</v>
      </c>
      <c r="B526">
        <v>4</v>
      </c>
      <c r="C526">
        <v>5</v>
      </c>
      <c r="D526">
        <v>5</v>
      </c>
      <c r="E526">
        <v>5</v>
      </c>
      <c r="F526">
        <v>5</v>
      </c>
      <c r="G526">
        <v>4</v>
      </c>
      <c r="H526">
        <v>5</v>
      </c>
      <c r="I526">
        <v>4</v>
      </c>
      <c r="J526">
        <v>5</v>
      </c>
      <c r="K526">
        <v>5</v>
      </c>
      <c r="L526">
        <v>5</v>
      </c>
      <c r="M526">
        <v>5</v>
      </c>
      <c r="N526">
        <v>5</v>
      </c>
      <c r="O526">
        <v>5</v>
      </c>
      <c r="P526">
        <v>5</v>
      </c>
      <c r="Q526">
        <v>5</v>
      </c>
      <c r="R526">
        <v>4</v>
      </c>
      <c r="S526">
        <v>5</v>
      </c>
      <c r="T526">
        <v>5</v>
      </c>
      <c r="U526">
        <v>5</v>
      </c>
      <c r="AQ526" s="7">
        <f>SUM(B526:AP526)</f>
        <v>96</v>
      </c>
      <c r="AR526" s="8">
        <f>COUNTA(B526:AP526)</f>
        <v>20</v>
      </c>
      <c r="AS526" s="1">
        <f>AQ526/AR526</f>
        <v>4.8</v>
      </c>
      <c r="AT526" s="1">
        <f>STDEV(B526:AP526)</f>
        <v>0.41039134083406204</v>
      </c>
      <c r="AU526" s="25" t="s">
        <v>52</v>
      </c>
      <c r="AV526" s="8">
        <f>COUNTIF(B526:AP526,"=1")</f>
        <v>0</v>
      </c>
      <c r="AW526" s="8">
        <f>COUNTIF(B526:AP526,"=2")</f>
        <v>0</v>
      </c>
      <c r="AX526" s="8">
        <f>COUNTIF(B526:AP526,"=3")</f>
        <v>0</v>
      </c>
      <c r="AY526" s="8">
        <f>COUNTIF(B526:AP526,"=4")</f>
        <v>4</v>
      </c>
      <c r="AZ526" s="8">
        <f>COUNTIF(B526:AP526,"=5")</f>
        <v>16</v>
      </c>
    </row>
    <row r="527" spans="1:52" ht="13.5" customHeight="1">
      <c r="A527" s="10" t="s">
        <v>8</v>
      </c>
      <c r="B527">
        <v>4</v>
      </c>
      <c r="C527">
        <v>5</v>
      </c>
      <c r="D527">
        <v>5</v>
      </c>
      <c r="E527">
        <v>5</v>
      </c>
      <c r="F527">
        <v>4</v>
      </c>
      <c r="G527">
        <v>5</v>
      </c>
      <c r="H527">
        <v>5</v>
      </c>
      <c r="I527">
        <v>4</v>
      </c>
      <c r="J527">
        <v>5</v>
      </c>
      <c r="K527">
        <v>5</v>
      </c>
      <c r="L527">
        <v>5</v>
      </c>
      <c r="M527">
        <v>5</v>
      </c>
      <c r="N527">
        <v>5</v>
      </c>
      <c r="O527">
        <v>5</v>
      </c>
      <c r="P527">
        <v>5</v>
      </c>
      <c r="Q527">
        <v>4</v>
      </c>
      <c r="R527">
        <v>4</v>
      </c>
      <c r="S527">
        <v>5</v>
      </c>
      <c r="T527">
        <v>5</v>
      </c>
      <c r="U527">
        <v>5</v>
      </c>
      <c r="AQ527" s="11">
        <f>SUM(B527:AP527)</f>
        <v>95</v>
      </c>
      <c r="AR527" s="8">
        <f>COUNTA(B527:AP527)</f>
        <v>20</v>
      </c>
      <c r="AS527" s="1">
        <f>AQ527/AR527</f>
        <v>4.75</v>
      </c>
      <c r="AT527" s="1">
        <f>STDEV(B527:AP527)</f>
        <v>0.444261658319319</v>
      </c>
      <c r="AU527" s="12" t="s">
        <v>53</v>
      </c>
      <c r="AV527" s="8">
        <f>COUNTIF(B527:AP527,"=1")</f>
        <v>0</v>
      </c>
      <c r="AW527" s="8">
        <f>COUNTIF(B527:AP527,"=2")</f>
        <v>0</v>
      </c>
      <c r="AX527" s="8">
        <f>COUNTIF(B527:AP527,"=3")</f>
        <v>0</v>
      </c>
      <c r="AY527" s="8">
        <f>COUNTIF(B527:AP527,"=4")</f>
        <v>5</v>
      </c>
      <c r="AZ527" s="8">
        <f>COUNTIF(B527:AP527,"=5")</f>
        <v>15</v>
      </c>
    </row>
    <row r="528" spans="1:52" ht="13.5" customHeight="1">
      <c r="A528" s="13" t="s">
        <v>54</v>
      </c>
      <c r="B528">
        <v>4</v>
      </c>
      <c r="C528">
        <v>5</v>
      </c>
      <c r="D528">
        <v>5</v>
      </c>
      <c r="E528">
        <v>4</v>
      </c>
      <c r="F528">
        <v>4</v>
      </c>
      <c r="G528">
        <v>4</v>
      </c>
      <c r="H528">
        <v>5</v>
      </c>
      <c r="I528">
        <v>4</v>
      </c>
      <c r="J528">
        <v>5</v>
      </c>
      <c r="K528">
        <v>5</v>
      </c>
      <c r="L528">
        <v>5</v>
      </c>
      <c r="M528">
        <v>5</v>
      </c>
      <c r="N528">
        <v>5</v>
      </c>
      <c r="O528">
        <v>5</v>
      </c>
      <c r="P528">
        <v>5</v>
      </c>
      <c r="Q528">
        <v>5</v>
      </c>
      <c r="R528">
        <v>5</v>
      </c>
      <c r="S528">
        <v>5</v>
      </c>
      <c r="T528">
        <v>5</v>
      </c>
      <c r="U528">
        <v>5</v>
      </c>
      <c r="AQ528" s="14">
        <f>SUM(B528:AP528)</f>
        <v>95</v>
      </c>
      <c r="AR528" s="8">
        <f>COUNTA(B528:AP528)</f>
        <v>20</v>
      </c>
      <c r="AS528" s="1">
        <f>AQ528/AR528</f>
        <v>4.75</v>
      </c>
      <c r="AT528" s="1">
        <f>STDEV(B528:AP528)</f>
        <v>0.444261658319319</v>
      </c>
      <c r="AU528" s="15" t="s">
        <v>54</v>
      </c>
      <c r="AV528" s="8">
        <f>COUNTIF(B528:AP528,"=1")</f>
        <v>0</v>
      </c>
      <c r="AW528" s="8">
        <f>COUNTIF(B528:AP528,"=2")</f>
        <v>0</v>
      </c>
      <c r="AX528" s="8">
        <f>COUNTIF(B528:AP528,"=3")</f>
        <v>0</v>
      </c>
      <c r="AY528" s="8">
        <f>COUNTIF(B528:AP528,"=4")</f>
        <v>5</v>
      </c>
      <c r="AZ528" s="8">
        <f>COUNTIF(B528:AP528,"=5")</f>
        <v>15</v>
      </c>
    </row>
    <row r="529" spans="1:52" ht="13.5" customHeight="1">
      <c r="A529" s="19" t="s">
        <v>55</v>
      </c>
      <c r="B529">
        <v>4</v>
      </c>
      <c r="C529">
        <v>5</v>
      </c>
      <c r="D529">
        <v>5</v>
      </c>
      <c r="E529">
        <v>4</v>
      </c>
      <c r="F529">
        <v>4</v>
      </c>
      <c r="G529">
        <v>5</v>
      </c>
      <c r="H529">
        <v>5</v>
      </c>
      <c r="I529">
        <v>4</v>
      </c>
      <c r="J529">
        <v>5</v>
      </c>
      <c r="K529">
        <v>5</v>
      </c>
      <c r="L529">
        <v>5</v>
      </c>
      <c r="M529">
        <v>5</v>
      </c>
      <c r="N529">
        <v>5</v>
      </c>
      <c r="O529">
        <v>5</v>
      </c>
      <c r="P529">
        <v>5</v>
      </c>
      <c r="Q529">
        <v>5</v>
      </c>
      <c r="R529">
        <v>4</v>
      </c>
      <c r="S529">
        <v>5</v>
      </c>
      <c r="T529">
        <v>5</v>
      </c>
      <c r="U529">
        <v>5</v>
      </c>
      <c r="AQ529" s="20">
        <f>SUM(B529:AP529)</f>
        <v>95</v>
      </c>
      <c r="AR529" s="8">
        <f>COUNTA(B529:AP529)</f>
        <v>20</v>
      </c>
      <c r="AS529" s="1">
        <f>AQ529/AR529</f>
        <v>4.75</v>
      </c>
      <c r="AT529" s="1">
        <f>STDEV(B529:AP529)</f>
        <v>0.444261658319319</v>
      </c>
      <c r="AU529" s="21" t="s">
        <v>55</v>
      </c>
      <c r="AV529" s="8">
        <f>COUNTIF(B529:AP529,"=1")</f>
        <v>0</v>
      </c>
      <c r="AW529" s="8">
        <f>COUNTIF(B529:AP529,"=2")</f>
        <v>0</v>
      </c>
      <c r="AX529" s="8">
        <f>COUNTIF(B529:AP529,"=3")</f>
        <v>0</v>
      </c>
      <c r="AY529" s="8">
        <f>COUNTIF(B529:AP529,"=4")</f>
        <v>5</v>
      </c>
      <c r="AZ529" s="8">
        <f>COUNTIF(B529:AP529,"=5")</f>
        <v>15</v>
      </c>
    </row>
    <row r="530" spans="1:52" ht="13.5" customHeight="1">
      <c r="A530" s="26" t="s">
        <v>56</v>
      </c>
      <c r="B530">
        <v>4</v>
      </c>
      <c r="C530">
        <v>5</v>
      </c>
      <c r="D530">
        <v>5</v>
      </c>
      <c r="E530">
        <v>5</v>
      </c>
      <c r="F530">
        <v>5</v>
      </c>
      <c r="G530">
        <v>5</v>
      </c>
      <c r="H530">
        <v>5</v>
      </c>
      <c r="I530">
        <v>5</v>
      </c>
      <c r="J530">
        <v>5</v>
      </c>
      <c r="K530">
        <v>5</v>
      </c>
      <c r="L530">
        <v>5</v>
      </c>
      <c r="M530">
        <v>5</v>
      </c>
      <c r="N530">
        <v>5</v>
      </c>
      <c r="O530">
        <v>5</v>
      </c>
      <c r="P530">
        <v>5</v>
      </c>
      <c r="Q530">
        <v>5</v>
      </c>
      <c r="R530">
        <v>4</v>
      </c>
      <c r="S530">
        <v>5</v>
      </c>
      <c r="T530">
        <v>5</v>
      </c>
      <c r="U530">
        <v>5</v>
      </c>
      <c r="AQ530" s="27">
        <f>SUM(B530:AP530)</f>
        <v>98</v>
      </c>
      <c r="AR530" s="8">
        <f>COUNTA(B530:AP530)</f>
        <v>20</v>
      </c>
      <c r="AS530" s="1">
        <f>AQ530/AR530</f>
        <v>4.9</v>
      </c>
      <c r="AT530" s="1">
        <f>STDEV(B530:AP530)</f>
        <v>0.307793505625546</v>
      </c>
      <c r="AU530" s="28" t="s">
        <v>57</v>
      </c>
      <c r="AV530" s="8">
        <f>COUNTIF(B530:AP530,"=1")</f>
        <v>0</v>
      </c>
      <c r="AW530" s="8">
        <f>COUNTIF(B530:AP530,"=2")</f>
        <v>0</v>
      </c>
      <c r="AX530" s="8">
        <f>COUNTIF(B530:AP530,"=3")</f>
        <v>0</v>
      </c>
      <c r="AY530" s="8">
        <f>COUNTIF(B530:AP530,"=4")</f>
        <v>2</v>
      </c>
      <c r="AZ530" s="8">
        <f>COUNTIF(B530:AP530,"=5")</f>
        <v>18</v>
      </c>
    </row>
    <row r="531" spans="2:52" ht="13.5" customHeight="1">
      <c r="B531" s="29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U531"/>
      <c r="AV531" s="8"/>
      <c r="AW531" s="8"/>
      <c r="AX531" s="8"/>
      <c r="AY531" s="8"/>
      <c r="AZ531" s="8"/>
    </row>
    <row r="532" spans="2:52" ht="13.5" customHeight="1">
      <c r="B532" s="29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U532"/>
      <c r="AV532" s="8"/>
      <c r="AW532" s="8"/>
      <c r="AX532" s="8"/>
      <c r="AY532" s="8"/>
      <c r="AZ532" s="8"/>
    </row>
    <row r="533" spans="43:52" ht="13.5" customHeight="1">
      <c r="AQ533">
        <v>1</v>
      </c>
      <c r="AR533">
        <v>2</v>
      </c>
      <c r="AS533" s="31">
        <v>3</v>
      </c>
      <c r="AT533" s="31">
        <v>4</v>
      </c>
      <c r="AU533">
        <v>5</v>
      </c>
      <c r="AV533">
        <v>6</v>
      </c>
      <c r="AW533">
        <v>7</v>
      </c>
      <c r="AX533">
        <v>8</v>
      </c>
      <c r="AY533">
        <v>9</v>
      </c>
      <c r="AZ533">
        <v>10</v>
      </c>
    </row>
    <row r="534" spans="1:52" ht="13.5" customHeight="1">
      <c r="A534" t="s">
        <v>58</v>
      </c>
      <c r="B534">
        <v>1</v>
      </c>
      <c r="C534">
        <v>29</v>
      </c>
      <c r="D534">
        <v>8</v>
      </c>
      <c r="E534">
        <v>7</v>
      </c>
      <c r="F534">
        <v>3</v>
      </c>
      <c r="G534">
        <v>41</v>
      </c>
      <c r="H534">
        <v>1</v>
      </c>
      <c r="I534">
        <v>30</v>
      </c>
      <c r="J534">
        <v>8</v>
      </c>
      <c r="K534">
        <v>7</v>
      </c>
      <c r="L534">
        <v>5</v>
      </c>
      <c r="M534">
        <v>1</v>
      </c>
      <c r="N534">
        <v>7</v>
      </c>
      <c r="O534">
        <v>7</v>
      </c>
      <c r="P534">
        <v>7</v>
      </c>
      <c r="Q534">
        <v>31</v>
      </c>
      <c r="R534">
        <v>4</v>
      </c>
      <c r="S534">
        <v>4</v>
      </c>
      <c r="T534">
        <v>4</v>
      </c>
      <c r="U534">
        <v>19</v>
      </c>
      <c r="AQ534" s="8">
        <f>COUNTIF(B534:AO534,"=1")+COUNTIF(B535:AO535,"=1")</f>
        <v>3</v>
      </c>
      <c r="AR534" s="8">
        <f>COUNTIF(B534:AO534,"=2")+COUNTIF(B535:AO535,"=2")</f>
        <v>0</v>
      </c>
      <c r="AS534" s="1">
        <f>COUNTIF(B534:AO534,"=3")+COUNTIF(B535:AO535,"=3")</f>
        <v>4</v>
      </c>
      <c r="AT534" s="1">
        <f>COUNTIF(B534:AO534,"=4")+COUNTIF(B535:AO535,"=4")</f>
        <v>5</v>
      </c>
      <c r="AU534" s="8">
        <f>COUNTIF(B534:AO534,"=5")+COUNTIF(B535:AO535,"=5")</f>
        <v>1</v>
      </c>
      <c r="AV534" s="8">
        <f>COUNTIF(B534:AO534,"=6")+COUNTIF(B535:AO535,"=6")</f>
        <v>3</v>
      </c>
      <c r="AW534" s="8">
        <f>COUNTIF(B534:AO534,"=7")+COUNTIF(B535:AO535,"=7")</f>
        <v>6</v>
      </c>
      <c r="AX534" s="8">
        <f>COUNTIF(B534:AO534,"=8")+COUNTIF(B535:AO535,"=8")</f>
        <v>2</v>
      </c>
      <c r="AY534" s="8">
        <f>COUNTIF(B534:AO534,"=9")+COUNTIF(B535:AO535,"=9")</f>
        <v>0</v>
      </c>
      <c r="AZ534" s="8">
        <f>COUNTIF(B534:AO534,"=10")+COUNTIF(B535:AO535,"=10")</f>
        <v>0</v>
      </c>
    </row>
    <row r="535" spans="4:52" ht="13.5" customHeight="1">
      <c r="D535">
        <v>4</v>
      </c>
      <c r="F535">
        <v>23</v>
      </c>
      <c r="H535">
        <v>3</v>
      </c>
      <c r="J535">
        <v>7</v>
      </c>
      <c r="K535">
        <v>3</v>
      </c>
      <c r="L535">
        <v>6</v>
      </c>
      <c r="M535">
        <v>4</v>
      </c>
      <c r="O535">
        <v>12</v>
      </c>
      <c r="P535">
        <v>3</v>
      </c>
      <c r="Q535">
        <v>6</v>
      </c>
      <c r="R535">
        <v>31</v>
      </c>
      <c r="S535">
        <v>6</v>
      </c>
      <c r="AQ535" s="8"/>
      <c r="AR535" s="8"/>
      <c r="AU535" s="8"/>
      <c r="AV535" s="8"/>
      <c r="AW535" s="8"/>
      <c r="AX535" s="8"/>
      <c r="AY535" s="8"/>
      <c r="AZ535" s="8"/>
    </row>
    <row r="536" spans="1:52" ht="13.5" customHeight="1">
      <c r="A536" t="s">
        <v>59</v>
      </c>
      <c r="B536">
        <v>5</v>
      </c>
      <c r="C536">
        <v>3</v>
      </c>
      <c r="D536">
        <v>20</v>
      </c>
      <c r="E536">
        <v>4</v>
      </c>
      <c r="F536">
        <v>3</v>
      </c>
      <c r="G536">
        <v>37</v>
      </c>
      <c r="H536">
        <v>32</v>
      </c>
      <c r="I536">
        <v>31</v>
      </c>
      <c r="J536">
        <v>41</v>
      </c>
      <c r="K536">
        <v>4</v>
      </c>
      <c r="L536">
        <v>3</v>
      </c>
      <c r="M536">
        <v>32</v>
      </c>
      <c r="N536">
        <v>27</v>
      </c>
      <c r="O536">
        <v>6</v>
      </c>
      <c r="P536">
        <v>41</v>
      </c>
      <c r="Q536">
        <v>27</v>
      </c>
      <c r="R536">
        <v>29</v>
      </c>
      <c r="S536">
        <v>35</v>
      </c>
      <c r="T536">
        <v>8</v>
      </c>
      <c r="U536">
        <v>32</v>
      </c>
      <c r="AQ536" s="8">
        <f>COUNTIF(B536:AO536,"=1")+COUNTIF(B537:AO537,"=1")</f>
        <v>0</v>
      </c>
      <c r="AR536" s="8">
        <f>COUNTIF(B536:AO536,"=2")+COUNTIF(B537:AO537,"=2")</f>
        <v>0</v>
      </c>
      <c r="AS536" s="1">
        <f>COUNTIF(B536:AO536,"=3")+COUNTIF(B537:AO537,"=3")</f>
        <v>3</v>
      </c>
      <c r="AT536" s="1">
        <f>COUNTIF(B536:AO536,"=4")+COUNTIF(B537:AO537,"=4")</f>
        <v>3</v>
      </c>
      <c r="AU536" s="8">
        <f>COUNTIF(B536:AO536,"=5")+COUNTIF(B537:AO537,"=5")</f>
        <v>1</v>
      </c>
      <c r="AV536" s="8">
        <f>COUNTIF(B536:AO536,"=6")+COUNTIF(B537:AO537,"=6")</f>
        <v>1</v>
      </c>
      <c r="AW536" s="8">
        <f>COUNTIF(B536:AO536,"=7")+COUNTIF(B537:AO537,"=7")</f>
        <v>1</v>
      </c>
      <c r="AX536" s="8">
        <f>COUNTIF(B536:AO536,"=8")+COUNTIF(B537:AO537,"=8")</f>
        <v>1</v>
      </c>
      <c r="AY536" s="8">
        <f>COUNTIF(B536:AO536,"=9")+COUNTIF(B537:AO537,"=9")</f>
        <v>0</v>
      </c>
      <c r="AZ536" s="8">
        <f>COUNTIF(B536:AO536,"=10")+COUNTIF(B537:AO537,"=10")</f>
        <v>0</v>
      </c>
    </row>
    <row r="537" spans="10:52" ht="13.5" customHeight="1">
      <c r="J537">
        <v>4</v>
      </c>
      <c r="L537">
        <v>7</v>
      </c>
      <c r="O537">
        <v>37</v>
      </c>
      <c r="P537">
        <v>13</v>
      </c>
      <c r="AQ537" s="8"/>
      <c r="AR537" s="8"/>
      <c r="AU537" s="8"/>
      <c r="AV537" s="8"/>
      <c r="AW537" s="8"/>
      <c r="AX537" s="8"/>
      <c r="AY537" s="8"/>
      <c r="AZ537" s="8"/>
    </row>
    <row r="539" spans="1:52" ht="13.5" customHeight="1">
      <c r="A539" t="s">
        <v>60</v>
      </c>
      <c r="C539">
        <v>1</v>
      </c>
      <c r="F539">
        <v>2</v>
      </c>
      <c r="I539">
        <v>3</v>
      </c>
      <c r="L539">
        <v>4</v>
      </c>
      <c r="O539">
        <v>5</v>
      </c>
      <c r="R539">
        <v>6</v>
      </c>
      <c r="U539">
        <v>7</v>
      </c>
      <c r="X539">
        <v>8</v>
      </c>
      <c r="AA539">
        <v>9</v>
      </c>
      <c r="AD539">
        <v>10</v>
      </c>
      <c r="AI539">
        <v>11</v>
      </c>
      <c r="AM539">
        <v>12</v>
      </c>
      <c r="AQ539">
        <v>11</v>
      </c>
      <c r="AR539">
        <v>12</v>
      </c>
      <c r="AS539" s="1">
        <v>13</v>
      </c>
      <c r="AT539" s="1">
        <v>14</v>
      </c>
      <c r="AU539">
        <v>15</v>
      </c>
      <c r="AV539">
        <v>16</v>
      </c>
      <c r="AW539">
        <v>17</v>
      </c>
      <c r="AX539">
        <v>18</v>
      </c>
      <c r="AY539">
        <v>19</v>
      </c>
      <c r="AZ539">
        <v>20</v>
      </c>
    </row>
    <row r="540" spans="1:52" ht="13.5" customHeight="1">
      <c r="A540" t="s">
        <v>61</v>
      </c>
      <c r="B540" t="s">
        <v>62</v>
      </c>
      <c r="E540" t="s">
        <v>63</v>
      </c>
      <c r="H540" t="s">
        <v>64</v>
      </c>
      <c r="K540" t="s">
        <v>65</v>
      </c>
      <c r="N540" t="s">
        <v>66</v>
      </c>
      <c r="R540" t="s">
        <v>67</v>
      </c>
      <c r="T540" t="s">
        <v>68</v>
      </c>
      <c r="W540" t="s">
        <v>69</v>
      </c>
      <c r="AA540" t="s">
        <v>70</v>
      </c>
      <c r="AD540" t="s">
        <v>71</v>
      </c>
      <c r="AI540" t="s">
        <v>72</v>
      </c>
      <c r="AM540" t="s">
        <v>73</v>
      </c>
      <c r="AQ540">
        <f>COUNTIF(B534:AO534,"=11")+COUNTIF(B535:AO535,"=11")</f>
        <v>0</v>
      </c>
      <c r="AR540">
        <f>COUNTIF(B534:AO534,"=12")+COUNTIF(B535:AO535,"=12")</f>
        <v>1</v>
      </c>
      <c r="AS540" s="1">
        <f>COUNTIF(B534:AO534,"=13")+COUNTIF(B535:AO535,"=13")</f>
        <v>0</v>
      </c>
      <c r="AT540" s="1">
        <f>COUNTIF(B534:AO534,"=14")+COUNTIF(B535:AO535,"=14")</f>
        <v>0</v>
      </c>
      <c r="AU540" s="2">
        <f>COUNTIF(B534:AO534,"=15")+COUNTIF(B535:AO535,"=15")</f>
        <v>0</v>
      </c>
      <c r="AV540">
        <f>COUNTIF(B534:AO534,"=16")+COUNTIF(B535:AO535,"=16")</f>
        <v>0</v>
      </c>
      <c r="AW540">
        <f>COUNTIF(B534:AO534,"=17")+COUNTIF(B535:AO535,"=17")</f>
        <v>0</v>
      </c>
      <c r="AX540">
        <f>COUNTIF(B534:AO534,"=18")+COUNTIF(B535:AO535,"=18")</f>
        <v>0</v>
      </c>
      <c r="AY540">
        <f>COUNTIF(C534:AP534,"=19")+COUNTIF(C535:AP535,"=19")</f>
        <v>1</v>
      </c>
      <c r="AZ540">
        <f>COUNTIF(D534:AQ534,"=20")+COUNTIF(D535:AQ535,"=20")</f>
        <v>0</v>
      </c>
    </row>
    <row r="541" spans="43:52" ht="13.5" customHeight="1">
      <c r="AQ541">
        <f>COUNTIF(B536:AO536,"=11")+COUNTIF(B537:AO537,"=11")</f>
        <v>0</v>
      </c>
      <c r="AR541">
        <f>COUNTIF(B536:AO536,"=12")+COUNTIF(B537:AO537,"=12")</f>
        <v>0</v>
      </c>
      <c r="AS541" s="1">
        <f>COUNTIF(B536:AO536,"=13")+COUNTIF(B537:AO537,"=13")</f>
        <v>1</v>
      </c>
      <c r="AT541" s="1">
        <f>COUNTIF(B536:AO536,"=14")+COUNTIF(B537:AO537,"=14")</f>
        <v>0</v>
      </c>
      <c r="AU541" s="2">
        <f>COUNTIF(B536:AO536,"=15")+COUNTIF(B537:AO537,"=15")</f>
        <v>0</v>
      </c>
      <c r="AV541">
        <f>COUNTIF(B536:AO536,"=16")+COUNTIF(B537:AO537,"=16")</f>
        <v>0</v>
      </c>
      <c r="AW541">
        <f>COUNTIF(B536:AO536,"=17")+COUNTIF(B537:AO537,"=17")</f>
        <v>0</v>
      </c>
      <c r="AX541">
        <f>COUNTIF(B536:AO536,"=18")+COUNTIF(B537:AO537,"=18")</f>
        <v>0</v>
      </c>
      <c r="AY541">
        <f>COUNTIF(C536:AP536,"=19")+COUNTIF(C537:AP537,"=19")</f>
        <v>0</v>
      </c>
      <c r="AZ541">
        <f>COUNTIF(D536:AQ536,"=20")+COUNTIF(D537:AQ537,"=20")</f>
        <v>1</v>
      </c>
    </row>
    <row r="542" spans="3:37" ht="13.5" customHeight="1">
      <c r="C542">
        <v>13</v>
      </c>
      <c r="H542">
        <v>14</v>
      </c>
      <c r="K542">
        <v>15</v>
      </c>
      <c r="P542">
        <v>16</v>
      </c>
      <c r="S542">
        <v>17</v>
      </c>
      <c r="W542">
        <v>18</v>
      </c>
      <c r="Z542">
        <v>19</v>
      </c>
      <c r="AD542">
        <v>20</v>
      </c>
      <c r="AG542">
        <v>21</v>
      </c>
      <c r="AK542">
        <v>22</v>
      </c>
    </row>
    <row r="543" spans="3:37" ht="13.5" customHeight="1">
      <c r="C543" t="s">
        <v>74</v>
      </c>
      <c r="H543" t="s">
        <v>75</v>
      </c>
      <c r="K543" t="s">
        <v>76</v>
      </c>
      <c r="P543" t="s">
        <v>77</v>
      </c>
      <c r="S543" t="s">
        <v>78</v>
      </c>
      <c r="W543" t="s">
        <v>79</v>
      </c>
      <c r="Z543" t="s">
        <v>80</v>
      </c>
      <c r="AD543" t="s">
        <v>81</v>
      </c>
      <c r="AG543" t="s">
        <v>82</v>
      </c>
      <c r="AK543" t="s">
        <v>83</v>
      </c>
    </row>
    <row r="544" spans="43:52" ht="13.5" customHeight="1">
      <c r="AQ544">
        <v>21</v>
      </c>
      <c r="AR544">
        <v>22</v>
      </c>
      <c r="AS544" s="1">
        <v>23</v>
      </c>
      <c r="AT544" s="1">
        <v>24</v>
      </c>
      <c r="AU544" s="2">
        <v>25</v>
      </c>
      <c r="AV544">
        <v>26</v>
      </c>
      <c r="AW544">
        <v>27</v>
      </c>
      <c r="AX544">
        <v>28</v>
      </c>
      <c r="AY544">
        <v>29</v>
      </c>
      <c r="AZ544">
        <v>30</v>
      </c>
    </row>
    <row r="545" spans="3:52" ht="13.5" customHeight="1">
      <c r="C545">
        <v>23</v>
      </c>
      <c r="I545">
        <v>24</v>
      </c>
      <c r="L545">
        <v>25</v>
      </c>
      <c r="N545">
        <v>26</v>
      </c>
      <c r="P545">
        <v>27</v>
      </c>
      <c r="S545">
        <v>28</v>
      </c>
      <c r="V545">
        <v>29</v>
      </c>
      <c r="Y545">
        <v>30</v>
      </c>
      <c r="AQ545">
        <f>COUNTIF(D534:AQ534,"=21")+COUNTIF(D535:AQ535,"=21")</f>
        <v>0</v>
      </c>
      <c r="AR545">
        <f>COUNTIF(D534:AQ534,"=22")+COUNTIF(D535:AQ535,"=22")</f>
        <v>0</v>
      </c>
      <c r="AS545" s="1">
        <f>COUNTIF(D534:AQ534,"=23")+COUNTIF(D535:AQ535,"=23")</f>
        <v>1</v>
      </c>
      <c r="AT545" s="1">
        <f>COUNTIF(D534:AQ534,"=24")+COUNTIF(D535:AQ535,"=24")</f>
        <v>0</v>
      </c>
      <c r="AU545" s="2">
        <f>COUNTIF(D534:AQ534,"=25")+COUNTIF(D535:AQ535,"=25")</f>
        <v>0</v>
      </c>
      <c r="AV545">
        <f>COUNTIF(D534:AQ534,"=26")+COUNTIF(D535:AQ535,"=26")</f>
        <v>0</v>
      </c>
      <c r="AW545">
        <f>COUNTIF(D534:AQ534,"=27")+COUNTIF(D535:AQ535,"=27")</f>
        <v>0</v>
      </c>
      <c r="AX545">
        <f>COUNTIF(D534:AQ534,"=28")+COUNTIF(D535:AQ535,"=28")</f>
        <v>0</v>
      </c>
      <c r="AY545">
        <f>COUNTIF(D534:AQ534,"=29")+COUNTIF(D535:AQ535,"=29")</f>
        <v>0</v>
      </c>
      <c r="AZ545">
        <f>COUNTIF(D534:AQ534,"=30")+COUNTIF(D535:AQ535,"=30")</f>
        <v>1</v>
      </c>
    </row>
    <row r="546" spans="3:52" ht="13.5" customHeight="1">
      <c r="C546" t="s">
        <v>84</v>
      </c>
      <c r="I546" t="s">
        <v>85</v>
      </c>
      <c r="L546" t="s">
        <v>86</v>
      </c>
      <c r="N546" t="s">
        <v>87</v>
      </c>
      <c r="P546" t="s">
        <v>88</v>
      </c>
      <c r="S546" t="s">
        <v>89</v>
      </c>
      <c r="V546" t="s">
        <v>90</v>
      </c>
      <c r="Y546" t="s">
        <v>91</v>
      </c>
      <c r="AQ546">
        <f>COUNTIF(D536:AQ536,"=21")+COUNTIF(D537:AQ537,"=21")</f>
        <v>0</v>
      </c>
      <c r="AR546">
        <f>COUNTIF(D536:AQ536,"=22")+COUNTIF(D537:AQ537,"=22")</f>
        <v>0</v>
      </c>
      <c r="AS546" s="1">
        <f>COUNTIF(D536:AQ536,"=23")+COUNTIF(D537:AQ537,"=23")</f>
        <v>0</v>
      </c>
      <c r="AT546" s="1">
        <f>COUNTIF(D536:AQ536,"=24")+COUNTIF(D537:AQ537,"=24")</f>
        <v>0</v>
      </c>
      <c r="AU546" s="2">
        <f>COUNTIF(D536:AQ536,"=25")+COUNTIF(D537:AQ537,"=25")</f>
        <v>0</v>
      </c>
      <c r="AV546">
        <f>COUNTIF(D536:AQ536,"=26")+COUNTIF(D537:AQ537,"=26")</f>
        <v>0</v>
      </c>
      <c r="AW546">
        <f>COUNTIF(D536:AQ536,"=27")+COUNTIF(D537:AQ537,"=27")</f>
        <v>2</v>
      </c>
      <c r="AX546">
        <f>COUNTIF(D536:AQ536,"=28")+COUNTIF(D537:AQ537,"=28")</f>
        <v>0</v>
      </c>
      <c r="AY546">
        <f>COUNTIF(D536:AQ536,"=29")+COUNTIF(D537:AQ537,"=29")</f>
        <v>1</v>
      </c>
      <c r="AZ546">
        <f>COUNTIF(D536:AQ536,"=30")+COUNTIF(D537:AQ537,"=30")</f>
        <v>0</v>
      </c>
    </row>
    <row r="548" spans="1:38" ht="13.5" customHeight="1">
      <c r="A548" t="s">
        <v>60</v>
      </c>
      <c r="C548">
        <v>31</v>
      </c>
      <c r="G548">
        <v>32</v>
      </c>
      <c r="J548">
        <v>33</v>
      </c>
      <c r="M548">
        <v>34</v>
      </c>
      <c r="O548">
        <v>35</v>
      </c>
      <c r="R548">
        <v>36</v>
      </c>
      <c r="V548">
        <v>37</v>
      </c>
      <c r="Z548">
        <v>38</v>
      </c>
      <c r="AC548">
        <v>39</v>
      </c>
      <c r="AD548">
        <v>40</v>
      </c>
      <c r="AG548">
        <v>41</v>
      </c>
      <c r="AJ548">
        <v>42</v>
      </c>
      <c r="AL548">
        <v>43</v>
      </c>
    </row>
    <row r="549" spans="1:51" ht="13.5" customHeight="1">
      <c r="A549" t="s">
        <v>92</v>
      </c>
      <c r="C549" t="s">
        <v>93</v>
      </c>
      <c r="G549" t="s">
        <v>94</v>
      </c>
      <c r="J549" t="s">
        <v>95</v>
      </c>
      <c r="M549" t="s">
        <v>96</v>
      </c>
      <c r="O549" t="s">
        <v>97</v>
      </c>
      <c r="R549" t="s">
        <v>98</v>
      </c>
      <c r="V549" t="s">
        <v>99</v>
      </c>
      <c r="Z549" t="s">
        <v>100</v>
      </c>
      <c r="AC549" t="s">
        <v>101</v>
      </c>
      <c r="AD549" t="s">
        <v>102</v>
      </c>
      <c r="AG549" t="s">
        <v>103</v>
      </c>
      <c r="AJ549" t="s">
        <v>104</v>
      </c>
      <c r="AL549" t="s">
        <v>105</v>
      </c>
      <c r="AQ549">
        <v>31</v>
      </c>
      <c r="AR549">
        <v>32</v>
      </c>
      <c r="AS549" s="1">
        <v>33</v>
      </c>
      <c r="AT549" s="1">
        <v>34</v>
      </c>
      <c r="AU549" s="2">
        <v>35</v>
      </c>
      <c r="AV549">
        <v>36</v>
      </c>
      <c r="AW549">
        <v>37</v>
      </c>
      <c r="AX549">
        <v>38</v>
      </c>
      <c r="AY549">
        <v>39</v>
      </c>
    </row>
    <row r="550" spans="1:51" ht="13.5" customHeight="1">
      <c r="A550" t="s">
        <v>106</v>
      </c>
      <c r="G550" s="32"/>
      <c r="AQ550">
        <f>COUNTIF(D534:AQ534,"=31")+COUNTIF(D535:AQ535,"=31")</f>
        <v>2</v>
      </c>
      <c r="AR550">
        <f>COUNTIF(D534:AQ534,"=32")+COUNTIF(D535:AQ535,"=32")</f>
        <v>0</v>
      </c>
      <c r="AS550" s="1">
        <f>COUNTIF(D534:AQ534,"=33")+COUNTIF(D535:AQ535,"=33")</f>
        <v>0</v>
      </c>
      <c r="AT550" s="1">
        <f>COUNTIF(D534:AQ534,"=34")+COUNTIF(D535:AQ535,"=34")</f>
        <v>0</v>
      </c>
      <c r="AU550" s="2">
        <f>COUNTIF(D534:AQ534,"=35")+COUNTIF(D535:AQ535,"=35")</f>
        <v>0</v>
      </c>
      <c r="AV550">
        <f>COUNTIF(D534:AQ534,"=36")+COUNTIF(D535:AQ535,"=36")</f>
        <v>0</v>
      </c>
      <c r="AW550">
        <f>COUNTIF(D534:AQ534,"=37")+COUNTIF(D535:AQ535,"=37")</f>
        <v>0</v>
      </c>
      <c r="AX550">
        <f>COUNTIF(D534:AQ534,"=38")+COUNTIF(D535:AQ535,"=38")</f>
        <v>0</v>
      </c>
      <c r="AY550">
        <f>COUNTIF(D534:AQ534,"=39")+COUNTIF(D535:AQ535,"=39")</f>
        <v>0</v>
      </c>
    </row>
    <row r="551" spans="43:51" ht="13.5" customHeight="1">
      <c r="AQ551">
        <f>COUNTIF(D536:AQ536,"=31")+COUNTIF(D537:AQ537,"=32")</f>
        <v>1</v>
      </c>
      <c r="AR551">
        <f>COUNTIF(D536:AQ536,"=32")+COUNTIF(D537:AQ537,"=32")</f>
        <v>3</v>
      </c>
      <c r="AS551" s="1">
        <f>COUNTIF(D536:AQ536,"=33")+COUNTIF(D537:AQ537,"=33")</f>
        <v>0</v>
      </c>
      <c r="AT551" s="1">
        <f>COUNTIF(D536:AQ536,"=34")+COUNTIF(D537:AQ537,"=34")</f>
        <v>0</v>
      </c>
      <c r="AU551" s="2">
        <f>COUNTIF(D536:AQ536,"=35")+COUNTIF(D537:AQ537,"=35")</f>
        <v>1</v>
      </c>
      <c r="AV551">
        <f>COUNTIF(D536:AQ536,"=36")+COUNTIF(D537:AQ537,"=36")</f>
        <v>0</v>
      </c>
      <c r="AW551">
        <f>COUNTIF(D536:AQ536,"=37")+COUNTIF(D537:AQ537,"=37")</f>
        <v>2</v>
      </c>
      <c r="AX551">
        <f>COUNTIF(D536:AQ536,"=38")+COUNTIF(D537:AQ537,"=38")</f>
        <v>0</v>
      </c>
      <c r="AY551">
        <f>COUNTIF(D536:AQ536,"=39")+COUNTIF(D537:AQ537,"=39")</f>
        <v>0</v>
      </c>
    </row>
    <row r="552" spans="1:19" ht="13.5" customHeight="1">
      <c r="A552" t="s">
        <v>107</v>
      </c>
      <c r="B552" t="s">
        <v>108</v>
      </c>
      <c r="C552" t="s">
        <v>101</v>
      </c>
      <c r="D552" t="s">
        <v>109</v>
      </c>
      <c r="E552" t="s">
        <v>110</v>
      </c>
      <c r="F552" t="s">
        <v>111</v>
      </c>
      <c r="G552" t="s">
        <v>112</v>
      </c>
      <c r="H552" t="s">
        <v>113</v>
      </c>
      <c r="I552" t="s">
        <v>114</v>
      </c>
      <c r="J552" t="s">
        <v>115</v>
      </c>
      <c r="K552" t="s">
        <v>116</v>
      </c>
      <c r="L552" t="s">
        <v>117</v>
      </c>
      <c r="M552" t="s">
        <v>118</v>
      </c>
      <c r="N552" t="s">
        <v>115</v>
      </c>
      <c r="O552" t="s">
        <v>119</v>
      </c>
      <c r="P552" t="s">
        <v>120</v>
      </c>
      <c r="Q552" t="s">
        <v>112</v>
      </c>
      <c r="R552" t="s">
        <v>121</v>
      </c>
      <c r="S552" t="s">
        <v>122</v>
      </c>
    </row>
    <row r="553" spans="1:19" ht="13.5" customHeight="1">
      <c r="A553" t="s">
        <v>123</v>
      </c>
      <c r="B553">
        <v>1</v>
      </c>
      <c r="C553">
        <v>3</v>
      </c>
      <c r="D553">
        <v>2</v>
      </c>
      <c r="E553">
        <v>1</v>
      </c>
      <c r="H553">
        <v>1</v>
      </c>
      <c r="L553">
        <v>1</v>
      </c>
      <c r="P553">
        <v>3</v>
      </c>
      <c r="R553">
        <v>3</v>
      </c>
      <c r="S553">
        <v>2</v>
      </c>
    </row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37888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Dezső Horváth</cp:lastModifiedBy>
  <dcterms:modified xsi:type="dcterms:W3CDTF">2017-11-21T19:03:04Z</dcterms:modified>
  <cp:category/>
  <cp:version/>
  <cp:contentType/>
  <cp:contentStatus/>
  <cp:revision>218</cp:revision>
</cp:coreProperties>
</file>